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<sst xmlns="http://schemas.openxmlformats.org/spreadsheetml/2006/main" count="8080" uniqueCount="2546">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</sst>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Alaska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7</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LANO</v>
      </c>
      <c r="F4" s="201" t="str">
        <f t="shared" ref="F4:G4" si="0">IF(Y4="","",Y4)</f>
        <v>Lasionycteris noctivagans</v>
      </c>
      <c r="G4" s="164" t="str">
        <f t="shared" si="0"/>
        <v>Silver-haired bat</v>
      </c>
      <c r="H4" s="122"/>
      <c r="I4" s="125"/>
      <c r="J4" s="322"/>
      <c r="K4" s="322"/>
      <c r="L4" s="200"/>
      <c r="M4" s="200"/>
      <c r="N4" s="200"/>
      <c r="O4" s="200"/>
      <c r="P4" s="200"/>
      <c r="Q4" s="200"/>
      <c r="R4" s="200"/>
      <c r="S4" s="331"/>
      <c r="T4" s="331">
        <v>2</v>
      </c>
      <c r="U4" s="331" t="str">
        <f>VLOOKUP((CONCATENATE("Region_",$R$2,"_codes")),Species_by_Region!$A$72:$AV$95,T4,FALSE)</f>
        <v>LANO</v>
      </c>
      <c r="V4" s="331" t="str">
        <f>VLOOKUP((CONCATENATE("Region_",$R$2,"_SN")),Species_by_Region!$A$72:$AV$95,T4,FALSE)</f>
        <v>Lasionycteris noctivagans</v>
      </c>
      <c r="W4" s="331" t="str">
        <f>VLOOKUP((CONCATENATE("Region_",$R$2,"_Species")),Species_by_Region!$A$72:$AV$95,T4,FALSE)</f>
        <v>Silver-haired bat</v>
      </c>
      <c r="X4" s="331" t="str">
        <f t="shared" ref="X4:X24" si="1">IF(U4=0,"",U4)</f>
        <v>LANO</v>
      </c>
      <c r="Y4" s="332" t="str">
        <f t="shared" ref="Y4:Z19" si="2">IF(V4=0,"",V4)</f>
        <v>Lasionycteris noctivagans</v>
      </c>
      <c r="Z4" s="321" t="str">
        <f t="shared" si="2"/>
        <v>Silver-haired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MYCA</v>
      </c>
      <c r="F5" s="201" t="str">
        <f t="shared" ref="F5:F26" si="4">IF(Y5="","",Y5)</f>
        <v>Myotis californicus</v>
      </c>
      <c r="G5" s="164" t="str">
        <f t="shared" ref="G5:G26" si="5">IF(Z5="","",Z5)</f>
        <v>California myotis</v>
      </c>
      <c r="H5" s="122"/>
      <c r="I5" s="125"/>
      <c r="J5" s="322"/>
      <c r="K5" s="322"/>
      <c r="L5" s="200"/>
      <c r="M5" s="200"/>
      <c r="N5" s="200"/>
      <c r="O5" s="200"/>
      <c r="P5" s="200"/>
      <c r="Q5" s="200"/>
      <c r="R5" s="200"/>
      <c r="S5" s="331"/>
      <c r="T5" s="331">
        <v>3</v>
      </c>
      <c r="U5" s="331" t="str">
        <f>VLOOKUP((CONCATENATE("Region_",$R$2,"_codes")),Species_by_Region!$A$72:$AV$95,T5,FALSE)</f>
        <v>MYCA</v>
      </c>
      <c r="V5" s="331" t="str">
        <f>VLOOKUP((CONCATENATE("Region_",$R$2,"_SN")),Species_by_Region!$A$72:$AV$95,T5,FALSE)</f>
        <v>Myotis californicus</v>
      </c>
      <c r="W5" s="331" t="str">
        <f>VLOOKUP((CONCATENATE("Region_",$R$2,"_Species")),Species_by_Region!$A$72:$AV$95,T5,FALSE)</f>
        <v>California myotis</v>
      </c>
      <c r="X5" s="331" t="str">
        <f t="shared" si="1"/>
        <v>MYCA</v>
      </c>
      <c r="Y5" s="332" t="str">
        <f t="shared" si="2"/>
        <v>Myotis californicus</v>
      </c>
      <c r="Z5" s="321" t="str">
        <f t="shared" si="2"/>
        <v>California myotis</v>
      </c>
      <c r="AA5" s="321"/>
      <c r="AB5" s="324">
        <v>3</v>
      </c>
      <c r="AC5" s="324" t="s">
        <v>2021</v>
      </c>
      <c r="AD5" s="324" t="s">
        <v>2532</v>
      </c>
      <c r="AE5" s="321"/>
      <c r="AF5" s="321"/>
      <c r="AG5" s="321"/>
      <c r="AH5" s="321"/>
    </row>
    <row r="6" spans="1:43" ht="15.5" x14ac:dyDescent="0.35">
      <c r="A6" s="130"/>
      <c r="B6" s="349"/>
      <c r="C6" s="350"/>
      <c r="D6" s="135"/>
      <c r="E6" s="164" t="str">
        <f t="shared" si="3"/>
        <v>MYKE</v>
      </c>
      <c r="F6" s="201" t="str">
        <f t="shared" si="4"/>
        <v>Myotis keenii</v>
      </c>
      <c r="G6" s="164" t="str">
        <f t="shared" si="5"/>
        <v>Keen's myotis</v>
      </c>
      <c r="H6" s="122"/>
      <c r="I6" s="125"/>
      <c r="J6" s="322"/>
      <c r="K6" s="322"/>
      <c r="L6" s="200"/>
      <c r="M6" s="200"/>
      <c r="N6" s="200"/>
      <c r="O6" s="200"/>
      <c r="P6" s="200"/>
      <c r="Q6" s="200"/>
      <c r="R6" s="200"/>
      <c r="S6" s="331"/>
      <c r="T6" s="331">
        <v>4</v>
      </c>
      <c r="U6" s="331" t="str">
        <f>VLOOKUP((CONCATENATE("Region_",$R$2,"_codes")),Species_by_Region!$A$72:$AV$95,T6,FALSE)</f>
        <v>MYKE</v>
      </c>
      <c r="V6" s="331" t="str">
        <f>VLOOKUP((CONCATENATE("Region_",$R$2,"_SN")),Species_by_Region!$A$72:$AV$95,T6,FALSE)</f>
        <v>Myotis keenii</v>
      </c>
      <c r="W6" s="331" t="str">
        <f>VLOOKUP((CONCATENATE("Region_",$R$2,"_Species")),Species_by_Region!$A$72:$AV$95,T6,FALSE)</f>
        <v>Keen's myotis</v>
      </c>
      <c r="X6" s="331" t="str">
        <f t="shared" si="1"/>
        <v>MYKE</v>
      </c>
      <c r="Y6" s="332" t="str">
        <f t="shared" si="2"/>
        <v>Myotis keenii</v>
      </c>
      <c r="Z6" s="321" t="str">
        <f t="shared" si="2"/>
        <v>Keen's myotis</v>
      </c>
      <c r="AA6" s="321"/>
      <c r="AB6" s="324">
        <v>4</v>
      </c>
      <c r="AC6" s="324" t="s">
        <v>2022</v>
      </c>
      <c r="AD6" s="324" t="s">
        <v>2533</v>
      </c>
      <c r="AE6" s="321"/>
      <c r="AF6" s="321"/>
      <c r="AG6" s="321"/>
      <c r="AH6" s="321"/>
    </row>
    <row r="7" spans="1:43" ht="16" thickBot="1" x14ac:dyDescent="0.4">
      <c r="A7" s="131"/>
      <c r="B7" s="351"/>
      <c r="C7" s="352"/>
      <c r="D7" s="135"/>
      <c r="E7" s="164" t="str">
        <f t="shared" si="3"/>
        <v>MYLU</v>
      </c>
      <c r="F7" s="201" t="str">
        <f t="shared" si="4"/>
        <v>Myotis lucifugus</v>
      </c>
      <c r="G7" s="164" t="str">
        <f t="shared" si="5"/>
        <v>Little brown bat</v>
      </c>
      <c r="H7" s="122"/>
      <c r="I7" s="125"/>
      <c r="J7" s="322"/>
      <c r="K7" s="322"/>
      <c r="L7" s="200"/>
      <c r="M7" s="200"/>
      <c r="N7" s="200"/>
      <c r="O7" s="200"/>
      <c r="P7" s="200"/>
      <c r="Q7" s="200"/>
      <c r="R7" s="200"/>
      <c r="S7" s="331"/>
      <c r="T7" s="331">
        <v>5</v>
      </c>
      <c r="U7" s="331" t="str">
        <f>VLOOKUP((CONCATENATE("Region_",$R$2,"_codes")),Species_by_Region!$A$72:$AV$95,T7,FALSE)</f>
        <v>MYLU</v>
      </c>
      <c r="V7" s="331" t="str">
        <f>VLOOKUP((CONCATENATE("Region_",$R$2,"_SN")),Species_by_Region!$A$72:$AV$95,T7,FALSE)</f>
        <v>Myotis lucifugus</v>
      </c>
      <c r="W7" s="331" t="str">
        <f>VLOOKUP((CONCATENATE("Region_",$R$2,"_Species")),Species_by_Region!$A$72:$AV$95,T7,FALSE)</f>
        <v>Little brown bat</v>
      </c>
      <c r="X7" s="331" t="str">
        <f t="shared" si="1"/>
        <v>MYLU</v>
      </c>
      <c r="Y7" s="332" t="str">
        <f t="shared" si="2"/>
        <v>Myotis lucifugus</v>
      </c>
      <c r="Z7" s="321" t="str">
        <f t="shared" si="2"/>
        <v>Little brown bat</v>
      </c>
      <c r="AA7" s="321"/>
      <c r="AB7" s="324">
        <v>5</v>
      </c>
      <c r="AC7" s="324" t="s">
        <v>2023</v>
      </c>
      <c r="AD7" s="324" t="s">
        <v>2534</v>
      </c>
      <c r="AE7" s="321"/>
      <c r="AF7" s="321"/>
      <c r="AG7" s="321"/>
      <c r="AH7" s="321"/>
    </row>
    <row r="8" spans="1:43" ht="16" thickBot="1" x14ac:dyDescent="0.4">
      <c r="A8" s="122"/>
      <c r="B8" s="132"/>
      <c r="C8" s="134"/>
      <c r="D8" s="125"/>
      <c r="E8" s="289" t="str">
        <f t="shared" si="3"/>
        <v/>
      </c>
      <c r="F8" s="290" t="str">
        <f t="shared" si="4"/>
        <v/>
      </c>
      <c r="G8" s="291" t="str">
        <f t="shared" si="5"/>
        <v/>
      </c>
      <c r="H8" s="122"/>
      <c r="I8" s="125"/>
      <c r="J8" s="322"/>
      <c r="K8" s="322"/>
      <c r="L8" s="200"/>
      <c r="M8" s="200"/>
      <c r="N8" s="200"/>
      <c r="O8" s="200"/>
      <c r="P8" s="200"/>
      <c r="Q8" s="200"/>
      <c r="R8" s="200"/>
      <c r="S8" s="331"/>
      <c r="T8" s="331">
        <v>6</v>
      </c>
      <c r="U8" s="331">
        <f>VLOOKUP((CONCATENATE("Region_",$R$2,"_codes")),Species_by_Region!$A$72:$AV$95,T8,FALSE)</f>
        <v>0</v>
      </c>
      <c r="V8" s="331">
        <f>VLOOKUP((CONCATENATE("Region_",$R$2,"_SN")),Species_by_Region!$A$72:$AV$95,T8,FALSE)</f>
        <v>0</v>
      </c>
      <c r="W8" s="331">
        <f>VLOOKUP((CONCATENATE("Region_",$R$2,"_Species")),Species_by_Region!$A$72:$AV$95,T8,FALSE)</f>
        <v>0</v>
      </c>
      <c r="X8" s="331" t="str">
        <f t="shared" si="1"/>
        <v/>
      </c>
      <c r="Y8" s="332" t="str">
        <f t="shared" si="2"/>
        <v/>
      </c>
      <c r="Z8" s="321" t="str">
        <f t="shared" si="2"/>
        <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
      </c>
      <c r="F9" s="294" t="str">
        <f t="shared" si="4"/>
        <v/>
      </c>
      <c r="G9" s="293" t="str">
        <f t="shared" si="5"/>
        <v/>
      </c>
      <c r="H9" s="122"/>
      <c r="I9" s="125"/>
      <c r="J9" s="322"/>
      <c r="K9" s="322"/>
      <c r="L9" s="200"/>
      <c r="M9" s="200"/>
      <c r="N9" s="200"/>
      <c r="O9" s="200"/>
      <c r="P9" s="200"/>
      <c r="Q9" s="200"/>
      <c r="R9" s="200"/>
      <c r="S9" s="331"/>
      <c r="T9" s="331">
        <v>7</v>
      </c>
      <c r="U9" s="331">
        <f>VLOOKUP((CONCATENATE("Region_",$R$2,"_codes")),Species_by_Region!$A$72:$AV$95,T9,FALSE)</f>
        <v>0</v>
      </c>
      <c r="V9" s="331">
        <f>VLOOKUP((CONCATENATE("Region_",$R$2,"_SN")),Species_by_Region!$A$72:$AV$95,T9,FALSE)</f>
        <v>0</v>
      </c>
      <c r="W9" s="331">
        <f>VLOOKUP((CONCATENATE("Region_",$R$2,"_Species")),Species_by_Region!$A$72:$AV$95,T9,FALSE)</f>
        <v>0</v>
      </c>
      <c r="X9" s="331" t="str">
        <f t="shared" si="1"/>
        <v/>
      </c>
      <c r="Y9" s="332" t="str">
        <f t="shared" si="2"/>
        <v/>
      </c>
      <c r="Z9" s="321" t="str">
        <f t="shared" si="2"/>
        <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
      </c>
      <c r="F10" s="296" t="str">
        <f t="shared" si="4"/>
        <v/>
      </c>
      <c r="G10" s="171" t="str">
        <f t="shared" si="5"/>
        <v/>
      </c>
      <c r="H10" s="122"/>
      <c r="I10" s="125"/>
      <c r="J10" s="322"/>
      <c r="K10" s="322"/>
      <c r="L10" s="200"/>
      <c r="M10" s="200"/>
      <c r="N10" s="200"/>
      <c r="O10" s="200"/>
      <c r="P10" s="200"/>
      <c r="Q10" s="200"/>
      <c r="R10" s="200"/>
      <c r="S10" s="331"/>
      <c r="T10" s="331">
        <v>8</v>
      </c>
      <c r="U10" s="331">
        <f>VLOOKUP((CONCATENATE("Region_",$R$2,"_codes")),Species_by_Region!$A$72:$AV$95,T10,FALSE)</f>
        <v>0</v>
      </c>
      <c r="V10" s="331">
        <f>VLOOKUP((CONCATENATE("Region_",$R$2,"_SN")),Species_by_Region!$A$72:$AV$95,T10,FALSE)</f>
        <v>0</v>
      </c>
      <c r="W10" s="331">
        <f>VLOOKUP((CONCATENATE("Region_",$R$2,"_Species")),Species_by_Region!$A$72:$AV$95,T10,FALSE)</f>
        <v>0</v>
      </c>
      <c r="X10" s="331" t="str">
        <f t="shared" si="1"/>
        <v/>
      </c>
      <c r="Y10" s="332" t="str">
        <f t="shared" si="2"/>
        <v/>
      </c>
      <c r="Z10" s="321" t="str">
        <f t="shared" si="2"/>
        <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
      </c>
      <c r="F11" s="296" t="str">
        <f t="shared" si="4"/>
        <v/>
      </c>
      <c r="G11" s="171" t="str">
        <f t="shared" si="5"/>
        <v/>
      </c>
      <c r="H11" s="122"/>
      <c r="I11" s="125"/>
      <c r="J11" s="322"/>
      <c r="K11" s="322"/>
      <c r="L11" s="200"/>
      <c r="M11" s="200"/>
      <c r="N11" s="200"/>
      <c r="O11" s="200"/>
      <c r="P11" s="200"/>
      <c r="Q11" s="200"/>
      <c r="R11" s="200"/>
      <c r="S11" s="331"/>
      <c r="T11" s="331">
        <v>9</v>
      </c>
      <c r="U11" s="331">
        <f>VLOOKUP((CONCATENATE("Region_",$R$2,"_codes")),Species_by_Region!$A$72:$AV$95,T11,FALSE)</f>
        <v>0</v>
      </c>
      <c r="V11" s="331">
        <f>VLOOKUP((CONCATENATE("Region_",$R$2,"_SN")),Species_by_Region!$A$72:$AV$95,T11,FALSE)</f>
        <v>0</v>
      </c>
      <c r="W11" s="331">
        <f>VLOOKUP((CONCATENATE("Region_",$R$2,"_Species")),Species_by_Region!$A$72:$AV$95,T11,FALSE)</f>
        <v>0</v>
      </c>
      <c r="X11" s="331" t="str">
        <f t="shared" si="1"/>
        <v/>
      </c>
      <c r="Y11" s="332" t="str">
        <f t="shared" si="2"/>
        <v/>
      </c>
      <c r="Z11" s="321" t="str">
        <f t="shared" si="2"/>
        <v/>
      </c>
      <c r="AA11" s="321"/>
      <c r="AB11" s="324"/>
      <c r="AC11" s="324"/>
      <c r="AD11" s="324"/>
      <c r="AE11" s="321"/>
      <c r="AF11" s="321"/>
      <c r="AG11" s="321"/>
      <c r="AH11" s="321"/>
      <c r="AQ11" s="121"/>
    </row>
    <row r="12" spans="1:43" ht="15.5" x14ac:dyDescent="0.35">
      <c r="A12" s="133"/>
      <c r="B12" s="172" t="s">
        <v>2470</v>
      </c>
      <c r="C12" s="173" t="s">
        <v>19</v>
      </c>
      <c r="D12" s="121"/>
      <c r="E12" s="171" t="str">
        <f t="shared" si="3"/>
        <v/>
      </c>
      <c r="F12" s="296" t="str">
        <f t="shared" si="4"/>
        <v/>
      </c>
      <c r="G12" s="171" t="str">
        <f t="shared" si="5"/>
        <v/>
      </c>
      <c r="H12" s="122"/>
      <c r="I12" s="125"/>
      <c r="J12" s="322"/>
      <c r="K12" s="322"/>
      <c r="L12" s="200"/>
      <c r="M12" s="200"/>
      <c r="N12" s="200"/>
      <c r="O12" s="200"/>
      <c r="P12" s="200"/>
      <c r="Q12" s="200"/>
      <c r="R12" s="200"/>
      <c r="S12" s="331"/>
      <c r="T12" s="331">
        <v>10</v>
      </c>
      <c r="U12" s="331">
        <f>VLOOKUP((CONCATENATE("Region_",$R$2,"_codes")),Species_by_Region!$A$72:$AV$95,T12,FALSE)</f>
        <v>0</v>
      </c>
      <c r="V12" s="331">
        <f>VLOOKUP((CONCATENATE("Region_",$R$2,"_SN")),Species_by_Region!$A$72:$AV$95,T12,FALSE)</f>
        <v>0</v>
      </c>
      <c r="W12" s="331">
        <f>VLOOKUP((CONCATENATE("Region_",$R$2,"_Species")),Species_by_Region!$A$72:$AV$95,T12,FALSE)</f>
        <v>0</v>
      </c>
      <c r="X12" s="331" t="str">
        <f t="shared" si="1"/>
        <v/>
      </c>
      <c r="Y12" s="332" t="str">
        <f t="shared" si="2"/>
        <v/>
      </c>
      <c r="Z12" s="321" t="str">
        <f t="shared" si="2"/>
        <v/>
      </c>
      <c r="AA12" s="321"/>
      <c r="AB12" s="324"/>
      <c r="AC12" s="324"/>
      <c r="AD12" s="324"/>
      <c r="AE12" s="321"/>
      <c r="AF12" s="321"/>
      <c r="AG12" s="321" t="str">
        <f>CONCATENATE("USFWS Geographic Area: ", VLOOKUP(R2,AB3:AD10,3)," 2020")</f>
        <v>USFWS Geographic Area: Alaska 2020</v>
      </c>
      <c r="AH12" s="321"/>
      <c r="AQ12" s="121"/>
    </row>
    <row r="13" spans="1:43" ht="16" thickBot="1" x14ac:dyDescent="0.4">
      <c r="A13" s="123"/>
      <c r="B13" s="176"/>
      <c r="C13" s="24"/>
      <c r="D13" s="125"/>
      <c r="E13" s="171" t="str">
        <f t="shared" si="3"/>
        <v/>
      </c>
      <c r="F13" s="296" t="str">
        <f t="shared" si="4"/>
        <v/>
      </c>
      <c r="G13" s="171" t="str">
        <f t="shared" si="5"/>
        <v/>
      </c>
      <c r="H13" s="122"/>
      <c r="I13" s="125"/>
      <c r="J13" s="322"/>
      <c r="K13" s="322"/>
      <c r="L13" s="200"/>
      <c r="M13" s="200"/>
      <c r="N13" s="200"/>
      <c r="O13" s="200"/>
      <c r="P13" s="200"/>
      <c r="Q13" s="200"/>
      <c r="R13" s="200"/>
      <c r="S13" s="331"/>
      <c r="T13" s="331">
        <v>11</v>
      </c>
      <c r="U13" s="331">
        <f>VLOOKUP((CONCATENATE("Region_",$R$2,"_codes")),Species_by_Region!$A$72:$AV$95,T13,FALSE)</f>
        <v>0</v>
      </c>
      <c r="V13" s="331">
        <f>VLOOKUP((CONCATENATE("Region_",$R$2,"_SN")),Species_by_Region!$A$72:$AV$95,T13,FALSE)</f>
        <v>0</v>
      </c>
      <c r="W13" s="331">
        <f>VLOOKUP((CONCATENATE("Region_",$R$2,"_Species")),Species_by_Region!$A$72:$AV$95,T13,FALSE)</f>
        <v>0</v>
      </c>
      <c r="X13" s="331" t="str">
        <f t="shared" si="1"/>
        <v/>
      </c>
      <c r="Y13" s="332" t="str">
        <f t="shared" si="2"/>
        <v/>
      </c>
      <c r="Z13" s="321" t="str">
        <f t="shared" si="2"/>
        <v/>
      </c>
      <c r="AA13" s="321"/>
      <c r="AB13" s="324"/>
      <c r="AC13" s="324"/>
      <c r="AD13" s="324"/>
      <c r="AE13" s="321"/>
      <c r="AF13" s="321"/>
      <c r="AG13" s="321"/>
      <c r="AH13" s="321"/>
      <c r="AQ13" s="121"/>
    </row>
    <row r="14" spans="1:43" ht="16" thickBot="1" x14ac:dyDescent="0.4">
      <c r="A14" s="122"/>
      <c r="B14" s="181" t="s">
        <v>440</v>
      </c>
      <c r="C14" s="107" t="s">
        <v>265</v>
      </c>
      <c r="D14" s="123"/>
      <c r="E14" s="291" t="str">
        <f t="shared" si="3"/>
        <v/>
      </c>
      <c r="F14" s="295" t="str">
        <f t="shared" si="4"/>
        <v/>
      </c>
      <c r="G14" s="291" t="str">
        <f t="shared" si="5"/>
        <v/>
      </c>
      <c r="H14" s="122"/>
      <c r="I14" s="125"/>
      <c r="J14" s="322"/>
      <c r="K14" s="322"/>
      <c r="L14" s="200"/>
      <c r="M14" s="200"/>
      <c r="N14" s="200"/>
      <c r="O14" s="200"/>
      <c r="P14" s="200"/>
      <c r="Q14" s="200"/>
      <c r="R14" s="200"/>
      <c r="S14" s="331"/>
      <c r="T14" s="331">
        <v>12</v>
      </c>
      <c r="U14" s="331">
        <f>VLOOKUP((CONCATENATE("Region_",$R$2,"_codes")),Species_by_Region!$A$72:$AV$95,T14,FALSE)</f>
        <v>0</v>
      </c>
      <c r="V14" s="331">
        <f>VLOOKUP((CONCATENATE("Region_",$R$2,"_SN")),Species_by_Region!$A$72:$AV$95,T14,FALSE)</f>
        <v>0</v>
      </c>
      <c r="W14" s="331">
        <f>VLOOKUP((CONCATENATE("Region_",$R$2,"_Species")),Species_by_Region!$A$72:$AV$95,T14,FALSE)</f>
        <v>0</v>
      </c>
      <c r="X14" s="331" t="str">
        <f t="shared" si="1"/>
        <v/>
      </c>
      <c r="Y14" s="332" t="str">
        <f t="shared" si="2"/>
        <v/>
      </c>
      <c r="Z14" s="321" t="str">
        <f t="shared" si="2"/>
        <v/>
      </c>
      <c r="AA14" s="321"/>
      <c r="AB14" s="324"/>
      <c r="AC14" s="324"/>
      <c r="AD14" s="324"/>
      <c r="AE14" s="321"/>
      <c r="AF14" s="321"/>
      <c r="AG14" s="321"/>
      <c r="AH14" s="321"/>
      <c r="AQ14" s="121"/>
    </row>
    <row r="15" spans="1:43" ht="15.5" x14ac:dyDescent="0.35">
      <c r="B15" s="179" t="s">
        <v>2468</v>
      </c>
      <c r="C15" s="180" t="s">
        <v>24</v>
      </c>
      <c r="D15" s="123"/>
      <c r="E15" s="171" t="str">
        <f t="shared" si="3"/>
        <v/>
      </c>
      <c r="F15" s="296" t="str">
        <f t="shared" si="4"/>
        <v/>
      </c>
      <c r="G15" s="171" t="str">
        <f t="shared" si="5"/>
        <v/>
      </c>
      <c r="H15" s="122"/>
      <c r="I15" s="125"/>
      <c r="J15" s="322"/>
      <c r="K15" s="322"/>
      <c r="L15" s="200"/>
      <c r="M15" s="200"/>
      <c r="N15" s="200"/>
      <c r="O15" s="200"/>
      <c r="P15" s="200"/>
      <c r="Q15" s="200"/>
      <c r="R15" s="200"/>
      <c r="S15" s="331"/>
      <c r="T15" s="331">
        <v>13</v>
      </c>
      <c r="U15" s="331">
        <f>VLOOKUP((CONCATENATE("Region_",$R$2,"_codes")),Species_by_Region!$A$72:$AV$95,T15,FALSE)</f>
        <v>0</v>
      </c>
      <c r="V15" s="331">
        <f>VLOOKUP((CONCATENATE("Region_",$R$2,"_SN")),Species_by_Region!$A$72:$AV$95,T15,FALSE)</f>
        <v>0</v>
      </c>
      <c r="W15" s="331">
        <f>VLOOKUP((CONCATENATE("Region_",$R$2,"_Species")),Species_by_Region!$A$72:$AV$95,T15,FALSE)</f>
        <v>0</v>
      </c>
      <c r="X15" s="331" t="str">
        <f t="shared" si="1"/>
        <v/>
      </c>
      <c r="Y15" s="332" t="str">
        <f t="shared" si="2"/>
        <v/>
      </c>
      <c r="Z15" s="321" t="str">
        <f t="shared" si="2"/>
        <v/>
      </c>
      <c r="AA15" s="321"/>
      <c r="AB15" s="324"/>
      <c r="AC15" s="324"/>
      <c r="AD15" s="324"/>
      <c r="AE15" s="321"/>
      <c r="AF15" s="321"/>
      <c r="AG15" s="321"/>
      <c r="AH15" s="321"/>
      <c r="AQ15" s="121"/>
    </row>
    <row r="16" spans="1:43" ht="15.5" x14ac:dyDescent="0.35">
      <c r="A16" s="133"/>
      <c r="B16" s="177" t="s">
        <v>2469</v>
      </c>
      <c r="C16" s="178" t="s">
        <v>23</v>
      </c>
      <c r="D16" s="123"/>
      <c r="E16" s="171" t="str">
        <f t="shared" si="3"/>
        <v/>
      </c>
      <c r="F16" s="296" t="str">
        <f t="shared" si="4"/>
        <v/>
      </c>
      <c r="G16" s="171" t="str">
        <f t="shared" si="5"/>
        <v/>
      </c>
      <c r="H16" s="122"/>
      <c r="I16" s="125"/>
      <c r="J16" s="322"/>
      <c r="K16" s="322"/>
      <c r="L16" s="200"/>
      <c r="M16" s="200"/>
      <c r="N16" s="200"/>
      <c r="O16" s="200"/>
      <c r="P16" s="200"/>
      <c r="Q16" s="200"/>
      <c r="R16" s="200"/>
      <c r="S16" s="331"/>
      <c r="T16" s="331">
        <v>14</v>
      </c>
      <c r="U16" s="331">
        <f>VLOOKUP((CONCATENATE("Region_",$R$2,"_codes")),Species_by_Region!$A$72:$AV$95,T16,FALSE)</f>
        <v>0</v>
      </c>
      <c r="V16" s="331">
        <f>VLOOKUP((CONCATENATE("Region_",$R$2,"_SN")),Species_by_Region!$A$72:$AV$95,T16,FALSE)</f>
        <v>0</v>
      </c>
      <c r="W16" s="331">
        <f>VLOOKUP((CONCATENATE("Region_",$R$2,"_Species")),Species_by_Region!$A$72:$AV$95,T16,FALSE)</f>
        <v>0</v>
      </c>
      <c r="X16" s="331" t="str">
        <f t="shared" si="1"/>
        <v/>
      </c>
      <c r="Y16" s="332" t="str">
        <f t="shared" si="2"/>
        <v/>
      </c>
      <c r="Z16" s="321" t="str">
        <f t="shared" si="2"/>
        <v/>
      </c>
      <c r="AA16" s="321"/>
      <c r="AB16" s="324"/>
      <c r="AC16" s="324"/>
      <c r="AD16" s="324"/>
      <c r="AE16" s="321"/>
      <c r="AF16" s="321"/>
      <c r="AG16" s="321"/>
      <c r="AH16" s="321"/>
      <c r="AQ16" s="121"/>
    </row>
    <row r="17" spans="1:43" ht="15.5" x14ac:dyDescent="0.35">
      <c r="A17" s="133"/>
      <c r="B17" s="177" t="s">
        <v>2470</v>
      </c>
      <c r="C17" s="178" t="s">
        <v>19</v>
      </c>
      <c r="D17" s="123"/>
      <c r="E17" s="171" t="str">
        <f t="shared" si="3"/>
        <v/>
      </c>
      <c r="F17" s="296" t="str">
        <f t="shared" si="4"/>
        <v/>
      </c>
      <c r="G17" s="171" t="str">
        <f t="shared" si="5"/>
        <v/>
      </c>
      <c r="H17" s="122"/>
      <c r="I17" s="125"/>
      <c r="J17" s="322"/>
      <c r="K17" s="322"/>
      <c r="L17" s="200"/>
      <c r="M17" s="200"/>
      <c r="N17" s="200"/>
      <c r="O17" s="200"/>
      <c r="P17" s="200"/>
      <c r="Q17" s="200"/>
      <c r="R17" s="200"/>
      <c r="S17" s="331"/>
      <c r="T17" s="331">
        <v>15</v>
      </c>
      <c r="U17" s="331">
        <f>VLOOKUP((CONCATENATE("Region_",$R$2,"_codes")),Species_by_Region!$A$72:$AV$95,T17,FALSE)</f>
        <v>0</v>
      </c>
      <c r="V17" s="331">
        <f>VLOOKUP((CONCATENATE("Region_",$R$2,"_SN")),Species_by_Region!$A$72:$AV$95,T17,FALSE)</f>
        <v>0</v>
      </c>
      <c r="W17" s="331">
        <f>VLOOKUP((CONCATENATE("Region_",$R$2,"_Species")),Species_by_Region!$A$72:$AV$95,T17,FALSE)</f>
        <v>0</v>
      </c>
      <c r="X17" s="331" t="str">
        <f t="shared" si="1"/>
        <v/>
      </c>
      <c r="Y17" s="332" t="str">
        <f t="shared" si="2"/>
        <v/>
      </c>
      <c r="Z17" s="321" t="str">
        <f t="shared" si="2"/>
        <v/>
      </c>
      <c r="AA17" s="321"/>
      <c r="AB17" s="324"/>
      <c r="AC17" s="324"/>
      <c r="AD17" s="324"/>
      <c r="AE17" s="321"/>
      <c r="AF17" s="321"/>
      <c r="AG17" s="321"/>
      <c r="AH17" s="321"/>
      <c r="AQ17" s="121"/>
    </row>
    <row r="18" spans="1:43" ht="16" thickBot="1" x14ac:dyDescent="0.4">
      <c r="A18" s="123"/>
      <c r="B18" s="182"/>
      <c r="C18" s="183"/>
      <c r="D18" s="125"/>
      <c r="E18" s="171" t="str">
        <f t="shared" si="3"/>
        <v/>
      </c>
      <c r="F18" s="296" t="str">
        <f t="shared" si="4"/>
        <v/>
      </c>
      <c r="G18" s="171" t="str">
        <f t="shared" si="5"/>
        <v/>
      </c>
      <c r="H18" s="122"/>
      <c r="I18" s="125"/>
      <c r="J18" s="322"/>
      <c r="K18" s="322"/>
      <c r="L18" s="200"/>
      <c r="M18" s="200"/>
      <c r="N18" s="200"/>
      <c r="O18" s="200"/>
      <c r="P18" s="200"/>
      <c r="Q18" s="200"/>
      <c r="R18" s="200"/>
      <c r="S18" s="331"/>
      <c r="T18" s="331">
        <v>16</v>
      </c>
      <c r="U18" s="331">
        <f>VLOOKUP((CONCATENATE("Region_",$R$2,"_codes")),Species_by_Region!$A$72:$AV$95,T18,FALSE)</f>
        <v>0</v>
      </c>
      <c r="V18" s="331">
        <f>VLOOKUP((CONCATENATE("Region_",$R$2,"_SN")),Species_by_Region!$A$72:$AV$95,T18,FALSE)</f>
        <v>0</v>
      </c>
      <c r="W18" s="331">
        <f>VLOOKUP((CONCATENATE("Region_",$R$2,"_Species")),Species_by_Region!$A$72:$AV$95,T18,FALSE)</f>
        <v>0</v>
      </c>
      <c r="X18" s="331" t="str">
        <f t="shared" si="1"/>
        <v/>
      </c>
      <c r="Y18" s="332" t="str">
        <f t="shared" si="2"/>
        <v/>
      </c>
      <c r="Z18" s="321" t="str">
        <f t="shared" si="2"/>
        <v/>
      </c>
      <c r="AA18" s="321"/>
      <c r="AB18" s="324"/>
      <c r="AC18" s="324"/>
      <c r="AD18" s="324"/>
      <c r="AE18" s="321"/>
      <c r="AF18" s="321"/>
      <c r="AG18" s="321"/>
      <c r="AH18" s="321"/>
      <c r="AQ18" s="121"/>
    </row>
    <row r="19" spans="1:43" ht="15.5" x14ac:dyDescent="0.35">
      <c r="B19" s="339" t="s">
        <v>441</v>
      </c>
      <c r="C19" s="340"/>
      <c r="D19" s="123"/>
      <c r="E19" s="171" t="str">
        <f t="shared" si="3"/>
        <v/>
      </c>
      <c r="F19" s="296" t="str">
        <f t="shared" si="4"/>
        <v/>
      </c>
      <c r="G19" s="171" t="str">
        <f>IF(Z19="","",Z19)</f>
        <v/>
      </c>
      <c r="H19" s="122"/>
      <c r="I19" s="125"/>
      <c r="J19" s="322"/>
      <c r="K19" s="322"/>
      <c r="L19" s="200"/>
      <c r="M19" s="200"/>
      <c r="N19" s="200"/>
      <c r="O19" s="200"/>
      <c r="P19" s="200"/>
      <c r="Q19" s="200"/>
      <c r="R19" s="200"/>
      <c r="S19" s="331"/>
      <c r="T19" s="331">
        <v>17</v>
      </c>
      <c r="U19" s="331">
        <f>VLOOKUP((CONCATENATE("Region_",$R$2,"_codes")),Species_by_Region!$A$72:$AV$95,T19,FALSE)</f>
        <v>0</v>
      </c>
      <c r="V19" s="331">
        <f>VLOOKUP((CONCATENATE("Region_",$R$2,"_SN")),Species_by_Region!$A$72:$AV$95,T19,FALSE)</f>
        <v>0</v>
      </c>
      <c r="W19" s="331">
        <f>VLOOKUP((CONCATENATE("Region_",$R$2,"_Species")),Species_by_Region!$A$72:$AV$95,T19,FALSE)</f>
        <v>0</v>
      </c>
      <c r="X19" s="331" t="str">
        <f t="shared" si="1"/>
        <v/>
      </c>
      <c r="Y19" s="332" t="str">
        <f t="shared" si="2"/>
        <v/>
      </c>
      <c r="Z19" s="321" t="str">
        <f t="shared" si="2"/>
        <v/>
      </c>
      <c r="AA19" s="321"/>
      <c r="AB19" s="321"/>
      <c r="AC19" s="321"/>
      <c r="AD19" s="321"/>
      <c r="AE19" s="321"/>
      <c r="AF19" s="321"/>
      <c r="AG19" s="321"/>
      <c r="AH19" s="321"/>
      <c r="AQ19" s="121"/>
    </row>
    <row r="20" spans="1:43" ht="16" thickBot="1" x14ac:dyDescent="0.4">
      <c r="A20" s="122"/>
      <c r="B20" s="188" t="s">
        <v>266</v>
      </c>
      <c r="C20" s="189" t="s">
        <v>267</v>
      </c>
      <c r="D20" s="123"/>
      <c r="E20" s="171" t="str">
        <f t="shared" si="3"/>
        <v/>
      </c>
      <c r="F20" s="296" t="str">
        <f t="shared" si="4"/>
        <v/>
      </c>
      <c r="G20" s="171" t="str">
        <f t="shared" si="5"/>
        <v/>
      </c>
      <c r="H20" s="122"/>
      <c r="I20" s="125"/>
      <c r="J20" s="322"/>
      <c r="K20" s="322"/>
      <c r="L20" s="200"/>
      <c r="M20" s="200"/>
      <c r="N20" s="200"/>
      <c r="O20" s="200"/>
      <c r="P20" s="200"/>
      <c r="Q20" s="200"/>
      <c r="R20" s="200"/>
      <c r="S20" s="331"/>
      <c r="T20" s="331">
        <v>18</v>
      </c>
      <c r="U20" s="331">
        <f>VLOOKUP((CONCATENATE("Region_",$R$2,"_codes")),Species_by_Region!$A$72:$AV$95,T20,FALSE)</f>
        <v>0</v>
      </c>
      <c r="V20" s="331">
        <f>VLOOKUP((CONCATENATE("Region_",$R$2,"_SN")),Species_by_Region!$A$72:$AV$95,T20,FALSE)</f>
        <v>0</v>
      </c>
      <c r="W20" s="331">
        <f>VLOOKUP((CONCATENATE("Region_",$R$2,"_Species")),Species_by_Region!$A$72:$AV$95,T20,FALSE)</f>
        <v>0</v>
      </c>
      <c r="X20" s="331" t="str">
        <f t="shared" si="1"/>
        <v/>
      </c>
      <c r="Y20" s="332" t="str">
        <f t="shared" ref="Y20:Z26" si="6">IF(V20=0,"",V20)</f>
        <v/>
      </c>
      <c r="Z20" s="321" t="str">
        <f t="shared" si="6"/>
        <v/>
      </c>
      <c r="AA20" s="321"/>
      <c r="AB20" s="321"/>
      <c r="AC20" s="321"/>
      <c r="AD20" s="321"/>
      <c r="AE20" s="321"/>
      <c r="AF20" s="321"/>
      <c r="AG20" s="321"/>
      <c r="AH20" s="321"/>
      <c r="AQ20" s="121"/>
    </row>
    <row r="21" spans="1:43" ht="15.5" x14ac:dyDescent="0.35">
      <c r="A21" s="122"/>
      <c r="B21" s="186" t="s">
        <v>2471</v>
      </c>
      <c r="C21" s="187" t="s">
        <v>28</v>
      </c>
      <c r="D21" s="120"/>
      <c r="E21" s="171" t="str">
        <f t="shared" si="3"/>
        <v/>
      </c>
      <c r="F21" s="296" t="str">
        <f t="shared" si="4"/>
        <v/>
      </c>
      <c r="G21" s="171" t="str">
        <f t="shared" si="5"/>
        <v/>
      </c>
      <c r="H21" s="122"/>
      <c r="I21" s="125"/>
      <c r="J21" s="322"/>
      <c r="K21" s="322"/>
      <c r="L21" s="200"/>
      <c r="M21" s="200"/>
      <c r="N21" s="200"/>
      <c r="O21" s="200"/>
      <c r="P21" s="200"/>
      <c r="Q21" s="200"/>
      <c r="R21" s="200"/>
      <c r="S21" s="331"/>
      <c r="T21" s="331">
        <v>19</v>
      </c>
      <c r="U21" s="331">
        <f>VLOOKUP((CONCATENATE("Region_",$R$2,"_codes")),Species_by_Region!$A$72:$AV$95,T21,FALSE)</f>
        <v>0</v>
      </c>
      <c r="V21" s="331">
        <f>VLOOKUP((CONCATENATE("Region_",$R$2,"_SN")),Species_by_Region!$A$72:$AV$95,T21,FALSE)</f>
        <v>0</v>
      </c>
      <c r="W21" s="331">
        <f>VLOOKUP((CONCATENATE("Region_",$R$2,"_Species")),Species_by_Region!$A$72:$AV$95,T21,FALSE)</f>
        <v>0</v>
      </c>
      <c r="X21" s="331" t="str">
        <f t="shared" si="1"/>
        <v/>
      </c>
      <c r="Y21" s="332" t="str">
        <f t="shared" si="6"/>
        <v/>
      </c>
      <c r="Z21" s="321" t="str">
        <f t="shared" si="6"/>
        <v/>
      </c>
      <c r="AA21" s="321"/>
      <c r="AB21" s="321"/>
      <c r="AC21" s="321"/>
      <c r="AD21" s="321"/>
      <c r="AE21" s="321"/>
      <c r="AF21" s="321"/>
      <c r="AG21" s="321"/>
      <c r="AH21" s="321"/>
      <c r="AQ21" s="121"/>
    </row>
    <row r="22" spans="1:43" ht="15.5" x14ac:dyDescent="0.35">
      <c r="B22" s="184" t="s">
        <v>2472</v>
      </c>
      <c r="C22" s="185" t="s">
        <v>29</v>
      </c>
      <c r="D22" s="121"/>
      <c r="E22" s="171" t="str">
        <f t="shared" si="3"/>
        <v/>
      </c>
      <c r="F22" s="296" t="str">
        <f t="shared" si="4"/>
        <v/>
      </c>
      <c r="G22" s="171" t="str">
        <f t="shared" si="5"/>
        <v/>
      </c>
      <c r="H22" s="122"/>
      <c r="I22" s="125"/>
      <c r="J22" s="322"/>
      <c r="K22" s="322"/>
      <c r="L22" s="200"/>
      <c r="M22" s="200"/>
      <c r="N22" s="200"/>
      <c r="O22" s="200"/>
      <c r="P22" s="200"/>
      <c r="Q22" s="200"/>
      <c r="R22" s="200"/>
      <c r="S22" s="331"/>
      <c r="T22" s="331">
        <v>20</v>
      </c>
      <c r="U22" s="331">
        <f>VLOOKUP((CONCATENATE("Region_",$R$2,"_codes")),Species_by_Region!$A$72:$AV$95,T22,FALSE)</f>
        <v>0</v>
      </c>
      <c r="V22" s="331">
        <f>VLOOKUP((CONCATENATE("Region_",$R$2,"_SN")),Species_by_Region!$A$72:$AV$95,T22,FALSE)</f>
        <v>0</v>
      </c>
      <c r="W22" s="331">
        <f>VLOOKUP((CONCATENATE("Region_",$R$2,"_Species")),Species_by_Region!$A$72:$AV$95,T22,FALSE)</f>
        <v>0</v>
      </c>
      <c r="X22" s="331" t="str">
        <f t="shared" si="1"/>
        <v/>
      </c>
      <c r="Y22" s="332" t="str">
        <f t="shared" si="6"/>
        <v/>
      </c>
      <c r="Z22" s="321" t="str">
        <f t="shared" si="6"/>
        <v/>
      </c>
      <c r="AA22" s="321"/>
      <c r="AB22" s="321"/>
      <c r="AC22" s="321"/>
      <c r="AD22" s="321"/>
      <c r="AE22" s="321"/>
      <c r="AF22" s="321"/>
      <c r="AG22" s="321"/>
      <c r="AH22" s="321"/>
      <c r="AQ22" s="121"/>
    </row>
    <row r="23" spans="1:43" ht="15.5" x14ac:dyDescent="0.35">
      <c r="A23" s="122"/>
      <c r="B23" s="184" t="s">
        <v>2470</v>
      </c>
      <c r="C23" s="185" t="s">
        <v>19</v>
      </c>
      <c r="D23" s="123"/>
      <c r="E23" s="291" t="str">
        <f t="shared" si="3"/>
        <v/>
      </c>
      <c r="F23" s="295" t="str">
        <f t="shared" si="4"/>
        <v/>
      </c>
      <c r="G23" s="291" t="str">
        <f t="shared" si="5"/>
        <v/>
      </c>
      <c r="H23" s="122"/>
      <c r="I23" s="125"/>
      <c r="J23" s="322"/>
      <c r="K23" s="322"/>
      <c r="L23" s="200"/>
      <c r="M23" s="200"/>
      <c r="N23" s="200"/>
      <c r="O23" s="200"/>
      <c r="P23" s="200"/>
      <c r="Q23" s="200"/>
      <c r="R23" s="200"/>
      <c r="S23" s="331"/>
      <c r="T23" s="331">
        <v>21</v>
      </c>
      <c r="U23" s="331">
        <f>VLOOKUP((CONCATENATE("Region_",$R$2,"_codes")),Species_by_Region!$A$72:$AV$95,T23,FALSE)</f>
        <v>0</v>
      </c>
      <c r="V23" s="331">
        <f>VLOOKUP((CONCATENATE("Region_",$R$2,"_SN")),Species_by_Region!$A$72:$AV$95,T23,FALSE)</f>
        <v>0</v>
      </c>
      <c r="W23" s="331">
        <f>VLOOKUP((CONCATENATE("Region_",$R$2,"_Species")),Species_by_Region!$A$72:$AV$95,T23,FALSE)</f>
        <v>0</v>
      </c>
      <c r="X23" s="331" t="str">
        <f t="shared" si="1"/>
        <v/>
      </c>
      <c r="Y23" s="332" t="str">
        <f t="shared" si="6"/>
        <v/>
      </c>
      <c r="Z23" s="321" t="str">
        <f t="shared" si="6"/>
        <v/>
      </c>
      <c r="AA23" s="321"/>
      <c r="AB23" s="321"/>
      <c r="AC23" s="321"/>
      <c r="AD23" s="321"/>
      <c r="AE23" s="321"/>
      <c r="AF23" s="321"/>
      <c r="AG23" s="321"/>
      <c r="AH23" s="321"/>
      <c r="AQ23" s="121"/>
    </row>
    <row r="24" spans="1:43" ht="16" thickBot="1" x14ac:dyDescent="0.4">
      <c r="C24" s="139"/>
      <c r="D24" s="163"/>
      <c r="E24" s="168" t="str">
        <f t="shared" si="3"/>
        <v/>
      </c>
      <c r="F24" s="202" t="str">
        <f t="shared" si="4"/>
        <v/>
      </c>
      <c r="G24" s="171" t="str">
        <f t="shared" si="5"/>
        <v/>
      </c>
      <c r="H24" s="122"/>
      <c r="I24" s="125"/>
      <c r="J24" s="322"/>
      <c r="K24" s="322"/>
      <c r="L24" s="200"/>
      <c r="M24" s="200"/>
      <c r="N24" s="200"/>
      <c r="O24" s="200"/>
      <c r="P24" s="200"/>
      <c r="Q24" s="200"/>
      <c r="R24" s="200"/>
      <c r="S24" s="331"/>
      <c r="T24" s="331">
        <v>22</v>
      </c>
      <c r="U24" s="331">
        <f>VLOOKUP((CONCATENATE("Region_",$R$2,"_codes")),Species_by_Region!$A$72:$AV$95,T24,FALSE)</f>
        <v>0</v>
      </c>
      <c r="V24" s="331">
        <f>VLOOKUP((CONCATENATE("Region_",$R$2,"_SN")),Species_by_Region!$A$72:$AV$95,T24,FALSE)</f>
        <v>0</v>
      </c>
      <c r="W24" s="331">
        <f>VLOOKUP((CONCATENATE("Region_",$R$2,"_Species")),Species_by_Region!$A$72:$AV$95,T24,FALSE)</f>
        <v>0</v>
      </c>
      <c r="X24" s="331" t="str">
        <f t="shared" si="1"/>
        <v/>
      </c>
      <c r="Y24" s="332" t="str">
        <f t="shared" si="6"/>
        <v/>
      </c>
      <c r="Z24" s="321" t="str">
        <f t="shared" si="6"/>
        <v/>
      </c>
      <c r="AA24" s="321"/>
      <c r="AB24" s="321"/>
      <c r="AC24" s="321"/>
      <c r="AD24" s="321"/>
      <c r="AE24" s="321"/>
      <c r="AF24" s="321"/>
      <c r="AG24" s="321"/>
      <c r="AH24" s="321"/>
      <c r="AQ24" s="121"/>
    </row>
    <row r="25" spans="1:43" ht="15.5" x14ac:dyDescent="0.35">
      <c r="A25" s="133"/>
      <c r="B25" s="341" t="s">
        <v>443</v>
      </c>
      <c r="C25" s="342"/>
      <c r="D25" s="123"/>
      <c r="E25" s="170" t="str">
        <f t="shared" si="3"/>
        <v/>
      </c>
      <c r="F25" s="203" t="str">
        <f t="shared" si="4"/>
        <v/>
      </c>
      <c r="G25" s="170" t="str">
        <f t="shared" si="5"/>
        <v/>
      </c>
      <c r="H25" s="118"/>
      <c r="I25" s="125"/>
      <c r="J25" s="322"/>
      <c r="K25" s="322"/>
      <c r="L25" s="200"/>
      <c r="M25" s="200"/>
      <c r="N25" s="200"/>
      <c r="O25" s="200"/>
      <c r="P25" s="200"/>
      <c r="Q25" s="200"/>
      <c r="R25" s="200"/>
      <c r="S25" s="331"/>
      <c r="T25" s="331">
        <v>23</v>
      </c>
      <c r="U25" s="331">
        <f>VLOOKUP((CONCATENATE("Region_",$R$2,"_codes")),Species_by_Region!$A$72:$AV$95,T25,FALSE)</f>
        <v>0</v>
      </c>
      <c r="V25" s="331">
        <f>VLOOKUP((CONCATENATE("Region_",$R$2,"_SN")),Species_by_Region!$A$72:$AV$95,T25,FALSE)</f>
        <v>0</v>
      </c>
      <c r="W25" s="331">
        <f>VLOOKUP((CONCATENATE("Region_",$R$2,"_Species")),Species_by_Region!$A$72:$AV$95,T25,FALSE)</f>
        <v>0</v>
      </c>
      <c r="X25" s="331" t="str">
        <f t="shared" ref="X25:X26" si="7">IF(U25=0,"",U25)</f>
        <v/>
      </c>
      <c r="Y25" s="332" t="str">
        <f t="shared" si="6"/>
        <v/>
      </c>
      <c r="Z25" s="321" t="str">
        <f t="shared" si="6"/>
        <v/>
      </c>
      <c r="AA25" s="321"/>
      <c r="AB25" s="321"/>
      <c r="AC25" s="321"/>
      <c r="AD25" s="321"/>
      <c r="AE25" s="321"/>
      <c r="AF25" s="321"/>
      <c r="AG25" s="321"/>
      <c r="AH25" s="321"/>
      <c r="AQ25" s="121"/>
    </row>
    <row r="26" spans="1:43" ht="16" thickBot="1" x14ac:dyDescent="0.4">
      <c r="A26" s="122"/>
      <c r="B26" s="194" t="s">
        <v>266</v>
      </c>
      <c r="C26" s="195" t="s">
        <v>267</v>
      </c>
      <c r="D26" s="122"/>
      <c r="E26" s="171" t="str">
        <f t="shared" si="3"/>
        <v/>
      </c>
      <c r="F26" s="204" t="str">
        <f t="shared" si="4"/>
        <v/>
      </c>
      <c r="G26" s="169" t="str">
        <f t="shared" si="5"/>
        <v/>
      </c>
      <c r="H26" s="122"/>
      <c r="I26" s="125"/>
      <c r="J26" s="322"/>
      <c r="K26" s="322"/>
      <c r="L26" s="200"/>
      <c r="M26" s="200"/>
      <c r="N26" s="200"/>
      <c r="O26" s="200"/>
      <c r="P26" s="200"/>
      <c r="Q26" s="200"/>
      <c r="R26" s="200"/>
      <c r="S26" s="331"/>
      <c r="T26" s="331">
        <v>24</v>
      </c>
      <c r="U26" s="331">
        <f>VLOOKUP((CONCATENATE("Region_",$R$2,"_codes")),Species_by_Region!$A$72:$AV$95,T26,FALSE)</f>
        <v>0</v>
      </c>
      <c r="V26" s="331">
        <f>VLOOKUP((CONCATENATE("Region_",$R$2,"_SN")),Species_by_Region!$A$72:$AV$95,T26,FALSE)</f>
        <v>0</v>
      </c>
      <c r="W26" s="331">
        <f>VLOOKUP((CONCATENATE("Region_",$R$2,"_Species")),Species_by_Region!$A$72:$AV$95,T26,FALSE)</f>
        <v>0</v>
      </c>
      <c r="X26" s="331" t="str">
        <f t="shared" si="7"/>
        <v/>
      </c>
      <c r="Y26" s="332" t="str">
        <f t="shared" si="6"/>
        <v/>
      </c>
      <c r="Z26" s="321" t="str">
        <f t="shared" si="6"/>
        <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
      </c>
      <c r="F27" s="204" t="str">
        <f t="shared" ref="F27" si="9">IF(Y27="","",Y27)</f>
        <v/>
      </c>
      <c r="G27" s="169" t="str">
        <f t="shared" ref="G27" si="10">IF(Z27="","",Z27)</f>
        <v/>
      </c>
      <c r="H27" s="122"/>
      <c r="I27" s="125"/>
      <c r="J27" s="322"/>
      <c r="K27" s="322"/>
      <c r="L27" s="200"/>
      <c r="M27" s="200"/>
      <c r="N27" s="200"/>
      <c r="O27" s="200"/>
      <c r="P27" s="200"/>
      <c r="Q27" s="200"/>
      <c r="R27" s="200"/>
      <c r="S27" s="331"/>
      <c r="T27" s="331">
        <v>25</v>
      </c>
      <c r="U27" s="331">
        <f>VLOOKUP((CONCATENATE("Region_",$R$2,"_codes")),Species_by_Region!$A$72:$AV$95,T27,FALSE)</f>
        <v>0</v>
      </c>
      <c r="V27" s="331">
        <f>VLOOKUP((CONCATENATE("Region_",$R$2,"_SN")),Species_by_Region!$A$72:$AV$95,T27,FALSE)</f>
        <v>0</v>
      </c>
      <c r="W27" s="331">
        <f>VLOOKUP((CONCATENATE("Region_",$R$2,"_Species")),Species_by_Region!$A$72:$AV$95,T27,FALSE)</f>
        <v>0</v>
      </c>
      <c r="X27" s="331" t="str">
        <f t="shared" ref="X27" si="11">IF(U27=0,"",U27)</f>
        <v/>
      </c>
      <c r="Y27" s="332" t="str">
        <f t="shared" ref="Y27" si="12">IF(V27=0,"",V27)</f>
        <v/>
      </c>
      <c r="Z27" s="321" t="str">
        <f t="shared" ref="Z27" si="13">IF(W27=0,"",W27)</f>
        <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
      </c>
      <c r="F28" s="204" t="str">
        <f t="shared" ref="F28:F31" si="15">IF(Y28="","",Y28)</f>
        <v/>
      </c>
      <c r="G28" s="169" t="str">
        <f t="shared" ref="G28:G31" si="16">IF(Z28="","",Z28)</f>
        <v/>
      </c>
      <c r="H28" s="118"/>
      <c r="I28" s="125"/>
      <c r="J28" s="322"/>
      <c r="K28" s="322"/>
      <c r="L28" s="200"/>
      <c r="M28" s="200"/>
      <c r="N28" s="200"/>
      <c r="O28" s="200"/>
      <c r="P28" s="200"/>
      <c r="Q28" s="200"/>
      <c r="R28" s="200"/>
      <c r="S28" s="331"/>
      <c r="T28" s="331">
        <v>26</v>
      </c>
      <c r="U28" s="331">
        <f>VLOOKUP((CONCATENATE("Region_",$R$2,"_codes")),Species_by_Region!$A$72:$AV$95,T28,FALSE)</f>
        <v>0</v>
      </c>
      <c r="V28" s="331">
        <f>VLOOKUP((CONCATENATE("Region_",$R$2,"_SN")),Species_by_Region!$A$72:$AV$95,T28,FALSE)</f>
        <v>0</v>
      </c>
      <c r="W28" s="331">
        <f>VLOOKUP((CONCATENATE("Region_",$R$2,"_Species")),Species_by_Region!$A$72:$AV$95,T28,FALSE)</f>
        <v>0</v>
      </c>
      <c r="X28" s="331" t="str">
        <f t="shared" ref="X28:X31" si="17">IF(U28=0,"",U28)</f>
        <v/>
      </c>
      <c r="Y28" s="332" t="str">
        <f t="shared" ref="Y28:Y31" si="18">IF(V28=0,"",V28)</f>
        <v/>
      </c>
      <c r="Z28" s="321" t="str">
        <f t="shared" ref="Z28:Z31" si="19">IF(W28=0,"",W28)</f>
        <v/>
      </c>
      <c r="AA28" s="321"/>
      <c r="AB28" s="321"/>
      <c r="AC28" s="321"/>
      <c r="AD28" s="321"/>
      <c r="AE28" s="321"/>
      <c r="AF28" s="321"/>
      <c r="AG28" s="321"/>
      <c r="AH28" s="321"/>
      <c r="AQ28" s="121"/>
    </row>
    <row r="29" spans="1:43" ht="15.75" customHeight="1" x14ac:dyDescent="0.35">
      <c r="B29" s="190" t="s">
        <v>2545</v>
      </c>
      <c r="C29" s="191" t="s">
        <v>26</v>
      </c>
      <c r="D29" s="120"/>
      <c r="E29" s="171" t="str">
        <f t="shared" si="14"/>
        <v/>
      </c>
      <c r="F29" s="204" t="str">
        <f t="shared" si="15"/>
        <v/>
      </c>
      <c r="G29" s="169" t="str">
        <f t="shared" si="16"/>
        <v/>
      </c>
      <c r="H29" s="122"/>
      <c r="I29" s="125"/>
      <c r="J29" s="322"/>
      <c r="K29" s="322"/>
      <c r="L29" s="200"/>
      <c r="M29" s="200"/>
      <c r="N29" s="200"/>
      <c r="O29" s="200"/>
      <c r="P29" s="200"/>
      <c r="Q29" s="200"/>
      <c r="R29" s="200"/>
      <c r="S29" s="331"/>
      <c r="T29" s="331">
        <v>27</v>
      </c>
      <c r="U29" s="331">
        <f>VLOOKUP((CONCATENATE("Region_",$R$2,"_codes")),Species_by_Region!$A$72:$AV$95,T29,FALSE)</f>
        <v>0</v>
      </c>
      <c r="V29" s="331">
        <f>VLOOKUP((CONCATENATE("Region_",$R$2,"_SN")),Species_by_Region!$A$72:$AV$95,T29,FALSE)</f>
        <v>0</v>
      </c>
      <c r="W29" s="331">
        <f>VLOOKUP((CONCATENATE("Region_",$R$2,"_Species")),Species_by_Region!$A$72:$AV$95,T29,FALSE)</f>
        <v>0</v>
      </c>
      <c r="X29" s="331" t="str">
        <f t="shared" si="17"/>
        <v/>
      </c>
      <c r="Y29" s="332" t="str">
        <f t="shared" si="18"/>
        <v/>
      </c>
      <c r="Z29" s="321" t="str">
        <f t="shared" si="19"/>
        <v/>
      </c>
      <c r="AA29" s="321"/>
      <c r="AB29" s="321"/>
      <c r="AC29" s="321"/>
      <c r="AD29" s="321"/>
      <c r="AE29" s="321"/>
      <c r="AF29" s="321"/>
      <c r="AG29" s="321"/>
      <c r="AH29" s="321"/>
      <c r="AQ29" s="121"/>
    </row>
    <row r="30" spans="1:43" ht="15.5" x14ac:dyDescent="0.35">
      <c r="A30" s="122"/>
      <c r="B30" s="190" t="s">
        <v>2474</v>
      </c>
      <c r="C30" s="191" t="s">
        <v>27</v>
      </c>
      <c r="E30" s="171" t="str">
        <f t="shared" si="14"/>
        <v/>
      </c>
      <c r="F30" s="204" t="str">
        <f t="shared" si="15"/>
        <v/>
      </c>
      <c r="G30" s="169" t="str">
        <f t="shared" si="16"/>
        <v/>
      </c>
      <c r="H30" s="118"/>
      <c r="I30" s="125"/>
      <c r="J30" s="322"/>
      <c r="K30" s="322"/>
      <c r="L30" s="200"/>
      <c r="M30" s="200"/>
      <c r="N30" s="200"/>
      <c r="O30" s="200"/>
      <c r="P30" s="200"/>
      <c r="Q30" s="200"/>
      <c r="R30" s="200"/>
      <c r="S30" s="331"/>
      <c r="T30" s="331">
        <v>28</v>
      </c>
      <c r="U30" s="331">
        <f>VLOOKUP((CONCATENATE("Region_",$R$2,"_codes")),Species_by_Region!$A$72:$AV$95,T30,FALSE)</f>
        <v>0</v>
      </c>
      <c r="V30" s="331">
        <f>VLOOKUP((CONCATENATE("Region_",$R$2,"_SN")),Species_by_Region!$A$72:$AV$95,T30,FALSE)</f>
        <v>0</v>
      </c>
      <c r="W30" s="331">
        <f>VLOOKUP((CONCATENATE("Region_",$R$2,"_Species")),Species_by_Region!$A$72:$AV$95,T30,FALSE)</f>
        <v>0</v>
      </c>
      <c r="X30" s="331" t="str">
        <f t="shared" si="17"/>
        <v/>
      </c>
      <c r="Y30" s="332" t="str">
        <f t="shared" si="18"/>
        <v/>
      </c>
      <c r="Z30" s="321" t="str">
        <f t="shared" si="19"/>
        <v/>
      </c>
      <c r="AA30" s="321"/>
      <c r="AB30" s="321"/>
      <c r="AC30" s="321"/>
      <c r="AD30" s="321"/>
      <c r="AE30" s="321"/>
      <c r="AF30" s="321"/>
      <c r="AG30" s="321"/>
      <c r="AH30" s="321"/>
      <c r="AQ30" s="121"/>
    </row>
    <row r="31" spans="1:43" ht="15.5" x14ac:dyDescent="0.35">
      <c r="A31" s="137"/>
      <c r="B31" s="190" t="s">
        <v>2470</v>
      </c>
      <c r="C31" s="191" t="s">
        <v>19</v>
      </c>
      <c r="D31" s="136"/>
      <c r="E31" s="171" t="str">
        <f t="shared" si="14"/>
        <v/>
      </c>
      <c r="F31" s="204" t="str">
        <f t="shared" si="15"/>
        <v/>
      </c>
      <c r="G31" s="169" t="str">
        <f t="shared" si="16"/>
        <v/>
      </c>
      <c r="H31" s="122"/>
      <c r="I31" s="125"/>
      <c r="J31" s="322"/>
      <c r="K31" s="322"/>
      <c r="L31" s="200"/>
      <c r="M31" s="200"/>
      <c r="N31" s="200"/>
      <c r="O31" s="200"/>
      <c r="P31" s="200"/>
      <c r="Q31" s="200"/>
      <c r="R31" s="200"/>
      <c r="S31" s="331"/>
      <c r="T31" s="331">
        <v>29</v>
      </c>
      <c r="U31" s="331">
        <f>VLOOKUP((CONCATENATE("Region_",$R$2,"_codes")),Species_by_Region!$A$72:$AV$95,T31,FALSE)</f>
        <v>0</v>
      </c>
      <c r="V31" s="331">
        <f>VLOOKUP((CONCATENATE("Region_",$R$2,"_SN")),Species_by_Region!$A$72:$AV$95,T31,FALSE)</f>
        <v>0</v>
      </c>
      <c r="W31" s="331">
        <f>VLOOKUP((CONCATENATE("Region_",$R$2,"_Species")),Species_by_Region!$A$72:$AV$95,T31,FALSE)</f>
        <v>0</v>
      </c>
      <c r="X31" s="331" t="str">
        <f t="shared" si="17"/>
        <v/>
      </c>
      <c r="Y31" s="332" t="str">
        <f t="shared" si="18"/>
        <v/>
      </c>
      <c r="Z31" s="321" t="str">
        <f t="shared" si="19"/>
        <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
      </c>
      <c r="F32" s="204" t="str">
        <f t="shared" ref="F32" si="21">IF(Y32="","",Y32)</f>
        <v/>
      </c>
      <c r="G32" s="169" t="str">
        <f t="shared" ref="G32" si="22">IF(Z32="","",Z32)</f>
        <v/>
      </c>
      <c r="H32" s="133"/>
      <c r="I32" s="125"/>
      <c r="J32" s="322"/>
      <c r="K32" s="322"/>
      <c r="L32" s="200"/>
      <c r="M32" s="200"/>
      <c r="N32" s="200"/>
      <c r="O32" s="200"/>
      <c r="P32" s="200"/>
      <c r="Q32" s="200"/>
      <c r="R32" s="200"/>
      <c r="S32" s="331"/>
      <c r="T32" s="331">
        <v>30</v>
      </c>
      <c r="U32" s="331">
        <f>VLOOKUP((CONCATENATE("Region_",$R$2,"_codes")),Species_by_Region!$A$72:$AV$95,T32,FALSE)</f>
        <v>0</v>
      </c>
      <c r="V32" s="331">
        <f>VLOOKUP((CONCATENATE("Region_",$R$2,"_SN")),Species_by_Region!$A$72:$AV$95,T32,FALSE)</f>
        <v>0</v>
      </c>
      <c r="W32" s="331">
        <f>VLOOKUP((CONCATENATE("Region_",$R$2,"_Species")),Species_by_Region!$A$72:$AV$95,T32,FALSE)</f>
        <v>0</v>
      </c>
      <c r="X32" s="331" t="str">
        <f t="shared" ref="X32:X47" si="23">IF(U32=0,"",U32)</f>
        <v/>
      </c>
      <c r="Y32" s="332" t="str">
        <f t="shared" ref="Y32:Y47" si="24">IF(V32=0,"",V32)</f>
        <v/>
      </c>
      <c r="Z32" s="321" t="str">
        <f t="shared" ref="Z32:Z47" si="25">IF(W32=0,"",W32)</f>
        <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TLkMFTqr6iJcj3UtWvH1D9Qt9tctnnlxvm47cDLrppoJ0EXKd1366+HUtpa6Z/1aUUavu2eTLYEFMa5J6d3jnA==" saltValue="r+I6ofYnnYE6Psdy50I8ng=="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b">
        <f t="shared" ref="A98" si="6">B98</f>
        <v>0</v>
      </c>
      <c r="B98" s="89" t="b">
        <f t="shared" ref="B98" si="7">IF(C98=0,"",C98)</f>
        <v>0</v>
      </c>
      <c r="C98" s="89" t="b">
        <f>IF(ACCEPTED_CODES!$R$2=8,K98,(IF(ACCEPTED_CODES!$R$2=1,D98,(IF(ACCEPTED_CODES!$R$2=2,E98,(IF(ACCEPTED_CODES!$R$2=3,Species_by_Region!F98,(IF(ACCEPTED_CODES!$R$2=4,Species_by_Region!G98,(IF(ACCEPTED_CODES!$R$2=5,Species_by_Region!H98,(IF(ACCEPTED_CODES!$R$2=6,Species_by_Region!I98)))))))))))))</f>
        <v>0</v>
      </c>
      <c r="D98" s="241" t="s">
        <v>1716</v>
      </c>
      <c r="E98" s="89" t="s">
        <v>1716</v>
      </c>
      <c r="F98" s="215" t="s">
        <v>132</v>
      </c>
      <c r="G98" s="215" t="s">
        <v>132</v>
      </c>
      <c r="H98" s="215" t="s">
        <v>132</v>
      </c>
      <c r="I98" s="89" t="s">
        <v>1716</v>
      </c>
      <c r="J98" s="89" t="s">
        <v>134</v>
      </c>
      <c r="K98" s="241" t="s">
        <v>1716</v>
      </c>
    </row>
    <row r="99" spans="1:11" ht="15.5" x14ac:dyDescent="0.3">
      <c r="A99" s="89" t="b">
        <f t="shared" ref="A99:A141" si="8">B99</f>
        <v>0</v>
      </c>
      <c r="B99" s="89" t="b">
        <f t="shared" ref="B99:B141" si="9">IF(C99=0,"",C99)</f>
        <v>0</v>
      </c>
      <c r="C99" s="89" t="b">
        <f>IF(ACCEPTED_CODES!$R$2=8,K99,(IF(ACCEPTED_CODES!$R$2=1,D99,(IF(ACCEPTED_CODES!$R$2=2,E99,(IF(ACCEPTED_CODES!$R$2=3,Species_by_Region!F99,(IF(ACCEPTED_CODES!$R$2=4,Species_by_Region!G99,(IF(ACCEPTED_CODES!$R$2=5,Species_by_Region!H99,(IF(ACCEPTED_CODES!$R$2=6,Species_by_Region!I99)))))))))))))</f>
        <v>0</v>
      </c>
      <c r="D99" s="241" t="s">
        <v>759</v>
      </c>
      <c r="E99" s="89" t="s">
        <v>2415</v>
      </c>
      <c r="F99" s="215" t="s">
        <v>759</v>
      </c>
      <c r="G99" s="215" t="s">
        <v>759</v>
      </c>
      <c r="H99" s="215" t="s">
        <v>738</v>
      </c>
      <c r="I99" s="89" t="s">
        <v>759</v>
      </c>
      <c r="J99" s="89" t="s">
        <v>1707</v>
      </c>
      <c r="K99" s="241" t="s">
        <v>2415</v>
      </c>
    </row>
    <row r="100" spans="1:11" ht="15.5" x14ac:dyDescent="0.3">
      <c r="A100" s="89" t="b">
        <f t="shared" si="8"/>
        <v>0</v>
      </c>
      <c r="B100" s="89" t="b">
        <f t="shared" si="9"/>
        <v>0</v>
      </c>
      <c r="C100" s="89" t="b">
        <f>IF(ACCEPTED_CODES!$R$2=8,K100,(IF(ACCEPTED_CODES!$R$2=1,D100,(IF(ACCEPTED_CODES!$R$2=2,E100,(IF(ACCEPTED_CODES!$R$2=3,Species_by_Region!F100,(IF(ACCEPTED_CODES!$R$2=4,Species_by_Region!G100,(IF(ACCEPTED_CODES!$R$2=5,Species_by_Region!H100,(IF(ACCEPTED_CODES!$R$2=6,Species_by_Region!I100)))))))))))))</f>
        <v>0</v>
      </c>
      <c r="D100" s="241" t="s">
        <v>133</v>
      </c>
      <c r="E100" s="89" t="s">
        <v>132</v>
      </c>
      <c r="F100" s="215" t="s">
        <v>760</v>
      </c>
      <c r="G100" s="215" t="s">
        <v>760</v>
      </c>
      <c r="H100" s="215" t="s">
        <v>133</v>
      </c>
      <c r="I100" s="89" t="s">
        <v>133</v>
      </c>
      <c r="J100" s="89" t="s">
        <v>2387</v>
      </c>
      <c r="K100" s="241" t="s">
        <v>759</v>
      </c>
    </row>
    <row r="101" spans="1:11" ht="15.5" x14ac:dyDescent="0.3">
      <c r="A101" s="89" t="b">
        <f t="shared" si="8"/>
        <v>0</v>
      </c>
      <c r="B101" s="89" t="b">
        <f t="shared" si="9"/>
        <v>0</v>
      </c>
      <c r="C101" s="89" t="b">
        <f>IF(ACCEPTED_CODES!$R$2=8,K101,(IF(ACCEPTED_CODES!$R$2=1,D101,(IF(ACCEPTED_CODES!$R$2=2,E101,(IF(ACCEPTED_CODES!$R$2=3,Species_by_Region!F101,(IF(ACCEPTED_CODES!$R$2=4,Species_by_Region!G101,(IF(ACCEPTED_CODES!$R$2=5,Species_by_Region!H101,(IF(ACCEPTED_CODES!$R$2=6,Species_by_Region!I101)))))))))))))</f>
        <v>0</v>
      </c>
      <c r="D101" s="241" t="s">
        <v>1714</v>
      </c>
      <c r="E101" s="89" t="s">
        <v>759</v>
      </c>
      <c r="F101" s="215" t="s">
        <v>133</v>
      </c>
      <c r="G101" s="215" t="s">
        <v>133</v>
      </c>
      <c r="H101" s="215" t="s">
        <v>134</v>
      </c>
      <c r="I101" s="89" t="s">
        <v>1714</v>
      </c>
      <c r="J101" s="89" t="s">
        <v>141</v>
      </c>
      <c r="K101" s="241" t="s">
        <v>133</v>
      </c>
    </row>
    <row r="102" spans="1:11" ht="15.5" x14ac:dyDescent="0.3">
      <c r="A102" s="89" t="b">
        <f t="shared" si="8"/>
        <v>0</v>
      </c>
      <c r="B102" s="89" t="b">
        <f t="shared" si="9"/>
        <v>0</v>
      </c>
      <c r="C102" s="89" t="b">
        <f>IF(ACCEPTED_CODES!$R$2=8,K102,(IF(ACCEPTED_CODES!$R$2=1,D102,(IF(ACCEPTED_CODES!$R$2=2,E102,(IF(ACCEPTED_CODES!$R$2=3,Species_by_Region!F102,(IF(ACCEPTED_CODES!$R$2=4,Species_by_Region!G102,(IF(ACCEPTED_CODES!$R$2=5,Species_by_Region!H102,(IF(ACCEPTED_CODES!$R$2=6,Species_by_Region!I102)))))))))))))</f>
        <v>0</v>
      </c>
      <c r="D102" s="241" t="s">
        <v>134</v>
      </c>
      <c r="E102" s="89" t="s">
        <v>133</v>
      </c>
      <c r="F102" s="215" t="s">
        <v>134</v>
      </c>
      <c r="G102" s="215" t="s">
        <v>768</v>
      </c>
      <c r="H102" s="215" t="s">
        <v>135</v>
      </c>
      <c r="I102" s="89" t="s">
        <v>1715</v>
      </c>
      <c r="K102" s="241" t="s">
        <v>1714</v>
      </c>
    </row>
    <row r="103" spans="1:11" ht="15.5" x14ac:dyDescent="0.3">
      <c r="A103" s="89" t="b">
        <f t="shared" si="8"/>
        <v>0</v>
      </c>
      <c r="B103" s="89" t="b">
        <f t="shared" si="9"/>
        <v>0</v>
      </c>
      <c r="C103" s="89" t="b">
        <f>IF(ACCEPTED_CODES!$R$2=8,K103,(IF(ACCEPTED_CODES!$R$2=1,D103,(IF(ACCEPTED_CODES!$R$2=2,E103,(IF(ACCEPTED_CODES!$R$2=3,Species_by_Region!F103,(IF(ACCEPTED_CODES!$R$2=4,Species_by_Region!G103,(IF(ACCEPTED_CODES!$R$2=5,Species_by_Region!H103,(IF(ACCEPTED_CODES!$R$2=6,Species_by_Region!I103)))))))))))))</f>
        <v>0</v>
      </c>
      <c r="D103" s="241" t="s">
        <v>1719</v>
      </c>
      <c r="E103" s="89" t="s">
        <v>1714</v>
      </c>
      <c r="F103" s="215" t="s">
        <v>135</v>
      </c>
      <c r="G103" s="215" t="s">
        <v>135</v>
      </c>
      <c r="H103" s="215" t="s">
        <v>136</v>
      </c>
      <c r="I103" s="89" t="s">
        <v>1719</v>
      </c>
      <c r="K103" s="241" t="s">
        <v>2416</v>
      </c>
    </row>
    <row r="104" spans="1:11" ht="15.5" x14ac:dyDescent="0.3">
      <c r="A104" s="89" t="b">
        <f t="shared" si="8"/>
        <v>0</v>
      </c>
      <c r="B104" s="89" t="b">
        <f t="shared" si="9"/>
        <v>0</v>
      </c>
      <c r="C104" s="89" t="b">
        <f>IF(ACCEPTED_CODES!$R$2=8,K104,(IF(ACCEPTED_CODES!$R$2=1,D104,(IF(ACCEPTED_CODES!$R$2=2,E104,(IF(ACCEPTED_CODES!$R$2=3,Species_by_Region!F104,(IF(ACCEPTED_CODES!$R$2=4,Species_by_Region!G104,(IF(ACCEPTED_CODES!$R$2=5,Species_by_Region!H104,(IF(ACCEPTED_CODES!$R$2=6,Species_by_Region!I104)))))))))))))</f>
        <v>0</v>
      </c>
      <c r="D104" s="241" t="s">
        <v>136</v>
      </c>
      <c r="E104" s="89" t="s">
        <v>2416</v>
      </c>
      <c r="F104" s="215" t="s">
        <v>136</v>
      </c>
      <c r="G104" s="215" t="s">
        <v>136</v>
      </c>
      <c r="H104" s="215" t="s">
        <v>742</v>
      </c>
      <c r="I104" s="89" t="s">
        <v>135</v>
      </c>
      <c r="K104" s="241" t="s">
        <v>134</v>
      </c>
    </row>
    <row r="105" spans="1:11" ht="15.5" x14ac:dyDescent="0.3">
      <c r="A105" s="89" t="b">
        <f t="shared" si="8"/>
        <v>0</v>
      </c>
      <c r="B105" s="89" t="b">
        <f t="shared" si="9"/>
        <v>0</v>
      </c>
      <c r="C105" s="89" t="b">
        <f>IF(ACCEPTED_CODES!$R$2=8,K105,(IF(ACCEPTED_CODES!$R$2=1,D105,(IF(ACCEPTED_CODES!$R$2=2,E105,(IF(ACCEPTED_CODES!$R$2=3,Species_by_Region!F105,(IF(ACCEPTED_CODES!$R$2=4,Species_by_Region!G105,(IF(ACCEPTED_CODES!$R$2=5,Species_by_Region!H105,(IF(ACCEPTED_CODES!$R$2=6,Species_by_Region!I105)))))))))))))</f>
        <v>0</v>
      </c>
      <c r="D105" s="241" t="s">
        <v>1707</v>
      </c>
      <c r="E105" s="89" t="s">
        <v>2417</v>
      </c>
      <c r="F105" s="215" t="s">
        <v>137</v>
      </c>
      <c r="G105" s="215" t="s">
        <v>742</v>
      </c>
      <c r="H105" s="215" t="s">
        <v>137</v>
      </c>
      <c r="I105" s="89" t="s">
        <v>136</v>
      </c>
      <c r="K105" s="241" t="s">
        <v>1719</v>
      </c>
    </row>
    <row r="106" spans="1:11" ht="15.5" x14ac:dyDescent="0.3">
      <c r="A106" s="89" t="b">
        <f t="shared" si="8"/>
        <v>0</v>
      </c>
      <c r="B106" s="89" t="b">
        <f t="shared" si="9"/>
        <v>0</v>
      </c>
      <c r="C106" s="89" t="b">
        <f>IF(ACCEPTED_CODES!$R$2=8,K106,(IF(ACCEPTED_CODES!$R$2=1,D106,(IF(ACCEPTED_CODES!$R$2=2,E106,(IF(ACCEPTED_CODES!$R$2=3,Species_by_Region!F106,(IF(ACCEPTED_CODES!$R$2=4,Species_by_Region!G106,(IF(ACCEPTED_CODES!$R$2=5,Species_by_Region!H106,(IF(ACCEPTED_CODES!$R$2=6,Species_by_Region!I106)))))))))))))</f>
        <v>0</v>
      </c>
      <c r="D106" s="241" t="s">
        <v>1708</v>
      </c>
      <c r="E106" s="89" t="s">
        <v>2418</v>
      </c>
      <c r="F106" s="215" t="s">
        <v>138</v>
      </c>
      <c r="G106" s="215" t="s">
        <v>134</v>
      </c>
      <c r="H106" s="215" t="s">
        <v>138</v>
      </c>
      <c r="I106" s="89" t="s">
        <v>134</v>
      </c>
      <c r="K106" s="241" t="s">
        <v>135</v>
      </c>
    </row>
    <row r="107" spans="1:11" ht="15.5" x14ac:dyDescent="0.3">
      <c r="A107" s="89" t="b">
        <f t="shared" si="8"/>
        <v>0</v>
      </c>
      <c r="B107" s="89" t="b">
        <f t="shared" si="9"/>
        <v>0</v>
      </c>
      <c r="C107" s="89" t="b">
        <f>IF(ACCEPTED_CODES!$R$2=8,K107,(IF(ACCEPTED_CODES!$R$2=1,D107,(IF(ACCEPTED_CODES!$R$2=2,E107,(IF(ACCEPTED_CODES!$R$2=3,Species_by_Region!F107,(IF(ACCEPTED_CODES!$R$2=4,Species_by_Region!G107,(IF(ACCEPTED_CODES!$R$2=5,Species_by_Region!H107,(IF(ACCEPTED_CODES!$R$2=6,Species_by_Region!I107)))))))))))))</f>
        <v>0</v>
      </c>
      <c r="D107" s="241" t="s">
        <v>1709</v>
      </c>
      <c r="E107" s="89" t="s">
        <v>134</v>
      </c>
      <c r="F107" s="215" t="s">
        <v>139</v>
      </c>
      <c r="G107" s="215" t="s">
        <v>137</v>
      </c>
      <c r="H107" s="215" t="s">
        <v>139</v>
      </c>
      <c r="I107" s="89" t="s">
        <v>1707</v>
      </c>
      <c r="K107" s="241" t="s">
        <v>136</v>
      </c>
    </row>
    <row r="108" spans="1:11" ht="15.5" x14ac:dyDescent="0.3">
      <c r="A108" s="89" t="b">
        <f t="shared" si="8"/>
        <v>0</v>
      </c>
      <c r="B108" s="89" t="b">
        <f t="shared" si="9"/>
        <v>0</v>
      </c>
      <c r="C108" s="89" t="b">
        <f>IF(ACCEPTED_CODES!$R$2=8,K108,(IF(ACCEPTED_CODES!$R$2=1,D108,(IF(ACCEPTED_CODES!$R$2=2,E108,(IF(ACCEPTED_CODES!$R$2=3,Species_by_Region!F108,(IF(ACCEPTED_CODES!$R$2=4,Species_by_Region!G108,(IF(ACCEPTED_CODES!$R$2=5,Species_by_Region!H108,(IF(ACCEPTED_CODES!$R$2=6,Species_by_Region!I108)))))))))))))</f>
        <v>0</v>
      </c>
      <c r="D108" s="241" t="s">
        <v>2387</v>
      </c>
      <c r="E108" s="89" t="s">
        <v>1719</v>
      </c>
      <c r="F108" s="215" t="s">
        <v>140</v>
      </c>
      <c r="G108" s="215" t="s">
        <v>782</v>
      </c>
      <c r="H108" s="215" t="s">
        <v>140</v>
      </c>
      <c r="I108" s="89" t="s">
        <v>1708</v>
      </c>
      <c r="K108" s="241" t="s">
        <v>2420</v>
      </c>
    </row>
    <row r="109" spans="1:11" ht="15.5" x14ac:dyDescent="0.3">
      <c r="A109" s="89" t="b">
        <f t="shared" si="8"/>
        <v>0</v>
      </c>
      <c r="B109" s="89" t="b">
        <f t="shared" si="9"/>
        <v>0</v>
      </c>
      <c r="C109" s="89" t="b">
        <f>IF(ACCEPTED_CODES!$R$2=8,K109,(IF(ACCEPTED_CODES!$R$2=1,D109,(IF(ACCEPTED_CODES!$R$2=2,E109,(IF(ACCEPTED_CODES!$R$2=3,Species_by_Region!F109,(IF(ACCEPTED_CODES!$R$2=4,Species_by_Region!G109,(IF(ACCEPTED_CODES!$R$2=5,Species_by_Region!H109,(IF(ACCEPTED_CODES!$R$2=6,Species_by_Region!I109)))))))))))))</f>
        <v>0</v>
      </c>
      <c r="D109" s="241" t="s">
        <v>141</v>
      </c>
      <c r="E109" s="89" t="s">
        <v>135</v>
      </c>
      <c r="F109" s="215" t="s">
        <v>141</v>
      </c>
      <c r="G109" s="215" t="s">
        <v>138</v>
      </c>
      <c r="H109" s="215" t="s">
        <v>141</v>
      </c>
      <c r="I109" s="89" t="s">
        <v>1709</v>
      </c>
      <c r="K109" s="241" t="s">
        <v>2423</v>
      </c>
    </row>
    <row r="110" spans="1:11" ht="15.5" x14ac:dyDescent="0.3">
      <c r="A110" s="89" t="b">
        <f t="shared" si="8"/>
        <v>0</v>
      </c>
      <c r="B110" s="89" t="b">
        <f t="shared" si="9"/>
        <v>0</v>
      </c>
      <c r="C110" s="89" t="b">
        <f>IF(ACCEPTED_CODES!$R$2=8,K110,(IF(ACCEPTED_CODES!$R$2=1,D110,(IF(ACCEPTED_CODES!$R$2=2,E110,(IF(ACCEPTED_CODES!$R$2=3,Species_by_Region!F110,(IF(ACCEPTED_CODES!$R$2=4,Species_by_Region!G110,(IF(ACCEPTED_CODES!$R$2=5,Species_by_Region!H110,(IF(ACCEPTED_CODES!$R$2=6,Species_by_Region!I110)))))))))))))</f>
        <v>0</v>
      </c>
      <c r="D110" s="241" t="s">
        <v>2388</v>
      </c>
      <c r="E110" s="89" t="s">
        <v>136</v>
      </c>
      <c r="F110" s="215" t="s">
        <v>142</v>
      </c>
      <c r="G110" s="215" t="s">
        <v>139</v>
      </c>
      <c r="H110" s="215" t="s">
        <v>142</v>
      </c>
      <c r="I110" s="89" t="s">
        <v>139</v>
      </c>
      <c r="K110" s="241" t="s">
        <v>2424</v>
      </c>
    </row>
    <row r="111" spans="1:11" ht="15.5" x14ac:dyDescent="0.3">
      <c r="A111" s="89" t="b">
        <f t="shared" si="8"/>
        <v>0</v>
      </c>
      <c r="B111" s="89" t="b">
        <f t="shared" si="9"/>
        <v>0</v>
      </c>
      <c r="C111" s="89" t="b">
        <f>IF(ACCEPTED_CODES!$R$2=8,K111,(IF(ACCEPTED_CODES!$R$2=1,D111,(IF(ACCEPTED_CODES!$R$2=2,E111,(IF(ACCEPTED_CODES!$R$2=3,Species_by_Region!F111,(IF(ACCEPTED_CODES!$R$2=4,Species_by_Region!G111,(IF(ACCEPTED_CODES!$R$2=5,Species_by_Region!H111,(IF(ACCEPTED_CODES!$R$2=6,Species_by_Region!I111)))))))))))))</f>
        <v>0</v>
      </c>
      <c r="D111" s="241" t="s">
        <v>1710</v>
      </c>
      <c r="E111" s="89" t="s">
        <v>2419</v>
      </c>
      <c r="F111" s="215" t="s">
        <v>143</v>
      </c>
      <c r="G111" s="215" t="s">
        <v>140</v>
      </c>
      <c r="H111" s="215" t="s">
        <v>143</v>
      </c>
      <c r="I111" s="89" t="s">
        <v>141</v>
      </c>
      <c r="K111" s="241" t="s">
        <v>1707</v>
      </c>
    </row>
    <row r="112" spans="1:11" ht="15.5" x14ac:dyDescent="0.3">
      <c r="A112" s="89" t="b">
        <f t="shared" si="8"/>
        <v>0</v>
      </c>
      <c r="B112" s="89" t="b">
        <f t="shared" si="9"/>
        <v>0</v>
      </c>
      <c r="C112" s="89" t="b">
        <f>IF(ACCEPTED_CODES!$R$2=8,K112,(IF(ACCEPTED_CODES!$R$2=1,D112,(IF(ACCEPTED_CODES!$R$2=2,E112,(IF(ACCEPTED_CODES!$R$2=3,Species_by_Region!F112,(IF(ACCEPTED_CODES!$R$2=4,Species_by_Region!G112,(IF(ACCEPTED_CODES!$R$2=5,Species_by_Region!H112,(IF(ACCEPTED_CODES!$R$2=6,Species_by_Region!I112)))))))))))))</f>
        <v>0</v>
      </c>
      <c r="D112" s="241" t="s">
        <v>1711</v>
      </c>
      <c r="E112" s="89" t="s">
        <v>742</v>
      </c>
      <c r="F112" s="215" t="s">
        <v>144</v>
      </c>
      <c r="G112" s="215" t="s">
        <v>141</v>
      </c>
      <c r="H112" s="215" t="s">
        <v>144</v>
      </c>
      <c r="I112" s="89" t="s">
        <v>142</v>
      </c>
      <c r="K112" s="241" t="s">
        <v>1709</v>
      </c>
    </row>
    <row r="113" spans="1:11" ht="15.5" x14ac:dyDescent="0.3">
      <c r="A113" s="89" t="b">
        <f t="shared" si="8"/>
        <v>0</v>
      </c>
      <c r="B113" s="89" t="b">
        <f t="shared" si="9"/>
        <v>0</v>
      </c>
      <c r="C113" s="89" t="b">
        <f>IF(ACCEPTED_CODES!$R$2=8,K113,(IF(ACCEPTED_CODES!$R$2=1,D113,(IF(ACCEPTED_CODES!$R$2=2,E113,(IF(ACCEPTED_CODES!$R$2=3,Species_by_Region!F113,(IF(ACCEPTED_CODES!$R$2=4,Species_by_Region!G113,(IF(ACCEPTED_CODES!$R$2=5,Species_by_Region!H113,(IF(ACCEPTED_CODES!$R$2=6,Species_by_Region!I113)))))))))))))</f>
        <v>0</v>
      </c>
      <c r="D113" s="241" t="s">
        <v>1712</v>
      </c>
      <c r="E113" s="89" t="s">
        <v>137</v>
      </c>
      <c r="F113" s="215" t="s">
        <v>145</v>
      </c>
      <c r="G113" s="215" t="s">
        <v>142</v>
      </c>
      <c r="H113" s="215" t="s">
        <v>145</v>
      </c>
      <c r="I113" s="89" t="s">
        <v>1710</v>
      </c>
      <c r="K113" s="241" t="s">
        <v>141</v>
      </c>
    </row>
    <row r="114" spans="1:11" ht="15.5" x14ac:dyDescent="0.3">
      <c r="A114" s="89" t="b">
        <f t="shared" si="8"/>
        <v>0</v>
      </c>
      <c r="B114" s="89" t="b">
        <f t="shared" si="9"/>
        <v>0</v>
      </c>
      <c r="C114" s="89" t="b">
        <f>IF(ACCEPTED_CODES!$R$2=8,K114,(IF(ACCEPTED_CODES!$R$2=1,D114,(IF(ACCEPTED_CODES!$R$2=2,E114,(IF(ACCEPTED_CODES!$R$2=3,Species_by_Region!F114,(IF(ACCEPTED_CODES!$R$2=4,Species_by_Region!G114,(IF(ACCEPTED_CODES!$R$2=5,Species_by_Region!H114,(IF(ACCEPTED_CODES!$R$2=6,Species_by_Region!I114)))))))))))))</f>
        <v>0</v>
      </c>
      <c r="D114" s="241" t="s">
        <v>1713</v>
      </c>
      <c r="E114" s="89" t="s">
        <v>2420</v>
      </c>
      <c r="F114" s="215" t="s">
        <v>761</v>
      </c>
      <c r="G114" s="215" t="s">
        <v>143</v>
      </c>
      <c r="H114" s="215" t="s">
        <v>2010</v>
      </c>
      <c r="I114" s="89" t="s">
        <v>2015</v>
      </c>
      <c r="K114" s="241" t="s">
        <v>2388</v>
      </c>
    </row>
    <row r="115" spans="1:11" ht="15.5" x14ac:dyDescent="0.3">
      <c r="A115" s="89" t="b">
        <f t="shared" si="8"/>
        <v>0</v>
      </c>
      <c r="B115" s="89" t="b">
        <f t="shared" si="9"/>
        <v>0</v>
      </c>
      <c r="C115" s="89" t="b">
        <f>IF(ACCEPTED_CODES!$R$2=8,K115,(IF(ACCEPTED_CODES!$R$2=1,D115,(IF(ACCEPTED_CODES!$R$2=2,E115,(IF(ACCEPTED_CODES!$R$2=3,Species_by_Region!F115,(IF(ACCEPTED_CODES!$R$2=4,Species_by_Region!G115,(IF(ACCEPTED_CODES!$R$2=5,Species_by_Region!H115,(IF(ACCEPTED_CODES!$R$2=6,Species_by_Region!I115)))))))))))))</f>
        <v>0</v>
      </c>
      <c r="D115" s="241" t="s">
        <v>761</v>
      </c>
      <c r="E115" s="89" t="s">
        <v>2421</v>
      </c>
      <c r="F115" s="215" t="s">
        <v>2010</v>
      </c>
      <c r="G115" s="215" t="s">
        <v>144</v>
      </c>
      <c r="H115" s="215" t="s">
        <v>146</v>
      </c>
      <c r="I115" s="89" t="s">
        <v>1717</v>
      </c>
      <c r="K115" s="241" t="s">
        <v>2427</v>
      </c>
    </row>
    <row r="116" spans="1:11" ht="15.5" x14ac:dyDescent="0.3">
      <c r="A116" s="89" t="b">
        <f t="shared" si="8"/>
        <v>0</v>
      </c>
      <c r="B116" s="89" t="b">
        <f t="shared" si="9"/>
        <v>0</v>
      </c>
      <c r="C116" s="89" t="b">
        <f>IF(ACCEPTED_CODES!$R$2=8,K116,(IF(ACCEPTED_CODES!$R$2=1,D116,(IF(ACCEPTED_CODES!$R$2=2,E116,(IF(ACCEPTED_CODES!$R$2=3,Species_by_Region!F116,(IF(ACCEPTED_CODES!$R$2=4,Species_by_Region!G116,(IF(ACCEPTED_CODES!$R$2=5,Species_by_Region!H116,(IF(ACCEPTED_CODES!$R$2=6,Species_by_Region!I116)))))))))))))</f>
        <v>0</v>
      </c>
      <c r="D116" s="218" t="s">
        <v>146</v>
      </c>
      <c r="E116" s="89" t="s">
        <v>2422</v>
      </c>
      <c r="F116" s="215" t="s">
        <v>146</v>
      </c>
      <c r="G116" s="215" t="s">
        <v>145</v>
      </c>
      <c r="H116" s="215" t="s">
        <v>164</v>
      </c>
      <c r="I116" s="89" t="s">
        <v>1711</v>
      </c>
      <c r="K116" s="241" t="s">
        <v>1710</v>
      </c>
    </row>
    <row r="117" spans="1:11" ht="15.5" x14ac:dyDescent="0.3">
      <c r="A117" s="89" t="b">
        <f t="shared" si="8"/>
        <v>0</v>
      </c>
      <c r="B117" s="89" t="b">
        <f t="shared" si="9"/>
        <v>0</v>
      </c>
      <c r="C117" s="89" t="b">
        <f>IF(ACCEPTED_CODES!$R$2=8,K117,(IF(ACCEPTED_CODES!$R$2=1,D117,(IF(ACCEPTED_CODES!$R$2=2,E117,(IF(ACCEPTED_CODES!$R$2=3,Species_by_Region!F117,(IF(ACCEPTED_CODES!$R$2=4,Species_by_Region!G117,(IF(ACCEPTED_CODES!$R$2=5,Species_by_Region!H117,(IF(ACCEPTED_CODES!$R$2=6,Species_by_Region!I117)))))))))))))</f>
        <v>0</v>
      </c>
      <c r="D117" s="218" t="s">
        <v>164</v>
      </c>
      <c r="E117" s="89" t="s">
        <v>2423</v>
      </c>
      <c r="F117" s="215" t="s">
        <v>164</v>
      </c>
      <c r="G117" s="215" t="s">
        <v>761</v>
      </c>
      <c r="H117" s="215" t="s">
        <v>165</v>
      </c>
      <c r="I117" s="89" t="s">
        <v>1712</v>
      </c>
      <c r="K117" s="241" t="s">
        <v>1711</v>
      </c>
    </row>
    <row r="118" spans="1:11" ht="15.5" x14ac:dyDescent="0.3">
      <c r="A118" s="89" t="b">
        <f t="shared" si="8"/>
        <v>0</v>
      </c>
      <c r="B118" s="89" t="b">
        <f t="shared" si="9"/>
        <v>0</v>
      </c>
      <c r="C118" s="89" t="b">
        <f>IF(ACCEPTED_CODES!$R$2=8,K118,(IF(ACCEPTED_CODES!$R$2=1,D118,(IF(ACCEPTED_CODES!$R$2=2,E118,(IF(ACCEPTED_CODES!$R$2=3,Species_by_Region!F118,(IF(ACCEPTED_CODES!$R$2=4,Species_by_Region!G118,(IF(ACCEPTED_CODES!$R$2=5,Species_by_Region!H118,(IF(ACCEPTED_CODES!$R$2=6,Species_by_Region!I118)))))))))))))</f>
        <v>0</v>
      </c>
      <c r="D118" s="218" t="s">
        <v>165</v>
      </c>
      <c r="E118" s="89" t="s">
        <v>782</v>
      </c>
      <c r="F118" s="215" t="s">
        <v>165</v>
      </c>
      <c r="G118" s="215" t="s">
        <v>2010</v>
      </c>
      <c r="H118" s="215" t="s">
        <v>262</v>
      </c>
      <c r="I118" s="89" t="s">
        <v>144</v>
      </c>
      <c r="K118" s="241" t="s">
        <v>1712</v>
      </c>
    </row>
    <row r="119" spans="1:11" ht="15.5" x14ac:dyDescent="0.3">
      <c r="A119" s="89" t="b">
        <f t="shared" si="8"/>
        <v>0</v>
      </c>
      <c r="B119" s="89" t="b">
        <f t="shared" si="9"/>
        <v>0</v>
      </c>
      <c r="C119" s="89" t="b">
        <f>IF(ACCEPTED_CODES!$R$2=8,K119,(IF(ACCEPTED_CODES!$R$2=1,D119,(IF(ACCEPTED_CODES!$R$2=2,E119,(IF(ACCEPTED_CODES!$R$2=3,Species_by_Region!F119,(IF(ACCEPTED_CODES!$R$2=4,Species_by_Region!G119,(IF(ACCEPTED_CODES!$R$2=5,Species_by_Region!H119,(IF(ACCEPTED_CODES!$R$2=6,Species_by_Region!I119)))))))))))))</f>
        <v>0</v>
      </c>
      <c r="D119" s="218" t="s">
        <v>262</v>
      </c>
      <c r="E119" s="89" t="s">
        <v>2424</v>
      </c>
      <c r="F119" s="215" t="s">
        <v>262</v>
      </c>
      <c r="G119" s="215" t="s">
        <v>146</v>
      </c>
      <c r="H119" s="241" t="str">
        <f t="shared" ref="H119:H134" si="10">LOWER(H98)</f>
        <v>cora</v>
      </c>
      <c r="I119" s="89" t="s">
        <v>1718</v>
      </c>
      <c r="K119" s="241" t="s">
        <v>2428</v>
      </c>
    </row>
    <row r="120" spans="1:11" ht="15.5" x14ac:dyDescent="0.3">
      <c r="A120" s="89" t="b">
        <f t="shared" si="8"/>
        <v>0</v>
      </c>
      <c r="B120" s="89" t="b">
        <f t="shared" si="9"/>
        <v>0</v>
      </c>
      <c r="C120" s="89" t="b">
        <f>IF(ACCEPTED_CODES!$R$2=8,K120,(IF(ACCEPTED_CODES!$R$2=1,D120,(IF(ACCEPTED_CODES!$R$2=2,E120,(IF(ACCEPTED_CODES!$R$2=3,Species_by_Region!F120,(IF(ACCEPTED_CODES!$R$2=4,Species_by_Region!G120,(IF(ACCEPTED_CODES!$R$2=5,Species_by_Region!H120,(IF(ACCEPTED_CODES!$R$2=6,Species_by_Region!I120)))))))))))))</f>
        <v>0</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b">
        <f t="shared" si="8"/>
        <v>0</v>
      </c>
      <c r="B121" s="89" t="b">
        <f t="shared" si="9"/>
        <v>0</v>
      </c>
      <c r="C121" s="89" t="b">
        <f>IF(ACCEPTED_CODES!$R$2=8,K121,(IF(ACCEPTED_CODES!$R$2=1,D121,(IF(ACCEPTED_CODES!$R$2=2,E121,(IF(ACCEPTED_CODES!$R$2=3,Species_by_Region!F121,(IF(ACCEPTED_CODES!$R$2=4,Species_by_Region!G121,(IF(ACCEPTED_CODES!$R$2=5,Species_by_Region!H121,(IF(ACCEPTED_CODES!$R$2=6,Species_by_Region!I121)))))))))))))</f>
        <v>0</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b">
        <f t="shared" si="8"/>
        <v>0</v>
      </c>
      <c r="B122" s="89" t="b">
        <f t="shared" si="9"/>
        <v>0</v>
      </c>
      <c r="C122" s="89" t="b">
        <f>IF(ACCEPTED_CODES!$R$2=8,K122,(IF(ACCEPTED_CODES!$R$2=1,D122,(IF(ACCEPTED_CODES!$R$2=2,E122,(IF(ACCEPTED_CODES!$R$2=3,Species_by_Region!F122,(IF(ACCEPTED_CODES!$R$2=4,Species_by_Region!G122,(IF(ACCEPTED_CODES!$R$2=5,Species_by_Region!H122,(IF(ACCEPTED_CODES!$R$2=6,Species_by_Region!I122)))))))))))))</f>
        <v>0</v>
      </c>
      <c r="D122" s="89" t="str">
        <f t="shared" si="12"/>
        <v>epfu</v>
      </c>
      <c r="E122" s="89" t="s">
        <v>1707</v>
      </c>
      <c r="F122" s="241" t="str">
        <f t="shared" si="11"/>
        <v>coin</v>
      </c>
      <c r="G122" s="215" t="s">
        <v>262</v>
      </c>
      <c r="H122" s="241" t="str">
        <f t="shared" si="10"/>
        <v>lano</v>
      </c>
      <c r="I122" s="89" t="s">
        <v>761</v>
      </c>
      <c r="K122" s="241" t="s">
        <v>761</v>
      </c>
    </row>
    <row r="123" spans="1:11" x14ac:dyDescent="0.3">
      <c r="A123" s="89" t="b">
        <f t="shared" si="8"/>
        <v>0</v>
      </c>
      <c r="B123" s="89" t="b">
        <f t="shared" si="9"/>
        <v>0</v>
      </c>
      <c r="C123" s="89" t="b">
        <f>IF(ACCEPTED_CODES!$R$2=8,K123,(IF(ACCEPTED_CODES!$R$2=1,D123,(IF(ACCEPTED_CODES!$R$2=2,E123,(IF(ACCEPTED_CODES!$R$2=3,Species_by_Region!F123,(IF(ACCEPTED_CODES!$R$2=4,Species_by_Region!G123,(IF(ACCEPTED_CODES!$R$2=5,Species_by_Region!H123,(IF(ACCEPTED_CODES!$R$2=6,Species_by_Region!I123)))))))))))))</f>
        <v>0</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b">
        <f t="shared" si="8"/>
        <v>0</v>
      </c>
      <c r="B124" s="89" t="b">
        <f t="shared" si="9"/>
        <v>0</v>
      </c>
      <c r="C124" s="89" t="b">
        <f>IF(ACCEPTED_CODES!$R$2=8,K124,(IF(ACCEPTED_CODES!$R$2=1,D124,(IF(ACCEPTED_CODES!$R$2=2,E124,(IF(ACCEPTED_CODES!$R$2=3,Species_by_Region!F124,(IF(ACCEPTED_CODES!$R$2=4,Species_by_Region!G124,(IF(ACCEPTED_CODES!$R$2=5,Species_by_Region!H124,(IF(ACCEPTED_CODES!$R$2=6,Species_by_Region!I124)))))))))))))</f>
        <v>0</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b">
        <f t="shared" si="8"/>
        <v>0</v>
      </c>
      <c r="B125" s="89" t="b">
        <f t="shared" si="9"/>
        <v>0</v>
      </c>
      <c r="C125" s="89" t="b">
        <f>IF(ACCEPTED_CODES!$R$2=8,K125,(IF(ACCEPTED_CODES!$R$2=1,D125,(IF(ACCEPTED_CODES!$R$2=2,E125,(IF(ACCEPTED_CODES!$R$2=3,Species_by_Region!F125,(IF(ACCEPTED_CODES!$R$2=4,Species_by_Region!G125,(IF(ACCEPTED_CODES!$R$2=5,Species_by_Region!H125,(IF(ACCEPTED_CODES!$R$2=6,Species_by_Region!I125)))))))))))))</f>
        <v>0</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b">
        <f t="shared" si="8"/>
        <v>0</v>
      </c>
      <c r="B126" s="89" t="b">
        <f t="shared" si="9"/>
        <v>0</v>
      </c>
      <c r="C126" s="89" t="b">
        <f>IF(ACCEPTED_CODES!$R$2=8,K126,(IF(ACCEPTED_CODES!$R$2=1,D126,(IF(ACCEPTED_CODES!$R$2=2,E126,(IF(ACCEPTED_CODES!$R$2=3,Species_by_Region!F126,(IF(ACCEPTED_CODES!$R$2=4,Species_by_Region!G126,(IF(ACCEPTED_CODES!$R$2=5,Species_by_Region!H126,(IF(ACCEPTED_CODES!$R$2=6,Species_by_Region!I126)))))))))))))</f>
        <v>0</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b">
        <f t="shared" si="8"/>
        <v>0</v>
      </c>
      <c r="B127" s="89" t="b">
        <f t="shared" si="9"/>
        <v>0</v>
      </c>
      <c r="C127" s="89" t="b">
        <f>IF(ACCEPTED_CODES!$R$2=8,K127,(IF(ACCEPTED_CODES!$R$2=1,D127,(IF(ACCEPTED_CODES!$R$2=2,E127,(IF(ACCEPTED_CODES!$R$2=3,Species_by_Region!F127,(IF(ACCEPTED_CODES!$R$2=4,Species_by_Region!G127,(IF(ACCEPTED_CODES!$R$2=5,Species_by_Region!H127,(IF(ACCEPTED_CODES!$R$2=6,Species_by_Region!I127)))))))))))))</f>
        <v>0</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b">
        <f t="shared" si="8"/>
        <v>0</v>
      </c>
      <c r="B128" s="89" t="b">
        <f t="shared" si="9"/>
        <v>0</v>
      </c>
      <c r="C128" s="89" t="b">
        <f>IF(ACCEPTED_CODES!$R$2=8,K128,(IF(ACCEPTED_CODES!$R$2=1,D128,(IF(ACCEPTED_CODES!$R$2=2,E128,(IF(ACCEPTED_CODES!$R$2=3,Species_by_Region!F128,(IF(ACCEPTED_CODES!$R$2=4,Species_by_Region!G128,(IF(ACCEPTED_CODES!$R$2=5,Species_by_Region!H128,(IF(ACCEPTED_CODES!$R$2=6,Species_by_Region!I128)))))))))))))</f>
        <v>0</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b">
        <f t="shared" si="8"/>
        <v>0</v>
      </c>
      <c r="B129" s="89" t="b">
        <f t="shared" si="9"/>
        <v>0</v>
      </c>
      <c r="C129" s="89" t="b">
        <f>IF(ACCEPTED_CODES!$R$2=8,K129,(IF(ACCEPTED_CODES!$R$2=1,D129,(IF(ACCEPTED_CODES!$R$2=2,E129,(IF(ACCEPTED_CODES!$R$2=3,Species_by_Region!F129,(IF(ACCEPTED_CODES!$R$2=4,Species_by_Region!G129,(IF(ACCEPTED_CODES!$R$2=5,Species_by_Region!H129,(IF(ACCEPTED_CODES!$R$2=6,Species_by_Region!I129)))))))))))))</f>
        <v>0</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b">
        <f t="shared" si="8"/>
        <v>0</v>
      </c>
      <c r="B130" s="89" t="b">
        <f t="shared" si="9"/>
        <v>0</v>
      </c>
      <c r="C130" s="89" t="b">
        <f>IF(ACCEPTED_CODES!$R$2=8,K130,(IF(ACCEPTED_CODES!$R$2=1,D130,(IF(ACCEPTED_CODES!$R$2=2,E130,(IF(ACCEPTED_CODES!$R$2=3,Species_by_Region!F130,(IF(ACCEPTED_CODES!$R$2=4,Species_by_Region!G130,(IF(ACCEPTED_CODES!$R$2=5,Species_by_Region!H130,(IF(ACCEPTED_CODES!$R$2=6,Species_by_Region!I130)))))))))))))</f>
        <v>0</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b">
        <f t="shared" si="8"/>
        <v>0</v>
      </c>
      <c r="B131" s="89" t="b">
        <f t="shared" si="9"/>
        <v>0</v>
      </c>
      <c r="C131" s="89" t="b">
        <f>IF(ACCEPTED_CODES!$R$2=8,K131,(IF(ACCEPTED_CODES!$R$2=1,D131,(IF(ACCEPTED_CODES!$R$2=2,E131,(IF(ACCEPTED_CODES!$R$2=3,Species_by_Region!F131,(IF(ACCEPTED_CODES!$R$2=4,Species_by_Region!G131,(IF(ACCEPTED_CODES!$R$2=5,Species_by_Region!H131,(IF(ACCEPTED_CODES!$R$2=6,Species_by_Region!I131)))))))))))))</f>
        <v>0</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b">
        <f t="shared" si="8"/>
        <v>0</v>
      </c>
      <c r="B132" s="89" t="b">
        <f t="shared" si="9"/>
        <v>0</v>
      </c>
      <c r="C132" s="89" t="b">
        <f>IF(ACCEPTED_CODES!$R$2=8,K132,(IF(ACCEPTED_CODES!$R$2=1,D132,(IF(ACCEPTED_CODES!$R$2=2,E132,(IF(ACCEPTED_CODES!$R$2=3,Species_by_Region!F132,(IF(ACCEPTED_CODES!$R$2=4,Species_by_Region!G132,(IF(ACCEPTED_CODES!$R$2=5,Species_by_Region!H132,(IF(ACCEPTED_CODES!$R$2=6,Species_by_Region!I132)))))))))))))</f>
        <v>0</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b">
        <f t="shared" si="8"/>
        <v>0</v>
      </c>
      <c r="B133" s="89" t="b">
        <f t="shared" si="9"/>
        <v>0</v>
      </c>
      <c r="C133" s="89" t="b">
        <f>IF(ACCEPTED_CODES!$R$2=8,K133,(IF(ACCEPTED_CODES!$R$2=1,D133,(IF(ACCEPTED_CODES!$R$2=2,E133,(IF(ACCEPTED_CODES!$R$2=3,Species_by_Region!F133,(IF(ACCEPTED_CODES!$R$2=4,Species_by_Region!G133,(IF(ACCEPTED_CODES!$R$2=5,Species_by_Region!H133,(IF(ACCEPTED_CODES!$R$2=6,Species_by_Region!I133)))))))))))))</f>
        <v>0</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b">
        <f t="shared" si="8"/>
        <v>0</v>
      </c>
      <c r="B134" s="89" t="b">
        <f t="shared" si="9"/>
        <v>0</v>
      </c>
      <c r="C134" s="89" t="b">
        <f>IF(ACCEPTED_CODES!$R$2=8,K134,(IF(ACCEPTED_CODES!$R$2=1,D134,(IF(ACCEPTED_CODES!$R$2=2,E134,(IF(ACCEPTED_CODES!$R$2=3,Species_by_Region!F134,(IF(ACCEPTED_CODES!$R$2=4,Species_by_Region!G134,(IF(ACCEPTED_CODES!$R$2=5,Species_by_Region!H134,(IF(ACCEPTED_CODES!$R$2=6,Species_by_Region!I134)))))))))))))</f>
        <v>0</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b">
        <f t="shared" si="8"/>
        <v>0</v>
      </c>
      <c r="B135" s="89" t="b">
        <f t="shared" si="9"/>
        <v>0</v>
      </c>
      <c r="C135" s="89" t="b">
        <f>IF(ACCEPTED_CODES!$R$2=8,K135,(IF(ACCEPTED_CODES!$R$2=1,D135,(IF(ACCEPTED_CODES!$R$2=2,E135,(IF(ACCEPTED_CODES!$R$2=3,Species_by_Region!F135,(IF(ACCEPTED_CODES!$R$2=4,Species_by_Region!G135,(IF(ACCEPTED_CODES!$R$2=5,Species_by_Region!H135,(IF(ACCEPTED_CODES!$R$2=6,Species_by_Region!I135)))))))))))))</f>
        <v>0</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b">
        <f t="shared" si="8"/>
        <v>0</v>
      </c>
      <c r="B136" s="89" t="b">
        <f t="shared" si="9"/>
        <v>0</v>
      </c>
      <c r="C136" s="89" t="b">
        <f>IF(ACCEPTED_CODES!$R$2=8,K136,(IF(ACCEPTED_CODES!$R$2=1,D136,(IF(ACCEPTED_CODES!$R$2=2,E136,(IF(ACCEPTED_CODES!$R$2=3,Species_by_Region!F136,(IF(ACCEPTED_CODES!$R$2=4,Species_by_Region!G136,(IF(ACCEPTED_CODES!$R$2=5,Species_by_Region!H136,(IF(ACCEPTED_CODES!$R$2=6,Species_by_Region!I136)))))))))))))</f>
        <v>0</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b">
        <f t="shared" si="8"/>
        <v>0</v>
      </c>
      <c r="B137" s="89" t="b">
        <f t="shared" si="9"/>
        <v>0</v>
      </c>
      <c r="C137" s="89" t="b">
        <f>IF(ACCEPTED_CODES!$R$2=8,K137,(IF(ACCEPTED_CODES!$R$2=1,D137,(IF(ACCEPTED_CODES!$R$2=2,E137,(IF(ACCEPTED_CODES!$R$2=3,Species_by_Region!F137,(IF(ACCEPTED_CODES!$R$2=4,Species_by_Region!G137,(IF(ACCEPTED_CODES!$R$2=5,Species_by_Region!H137,(IF(ACCEPTED_CODES!$R$2=6,Species_by_Region!I137)))))))))))))</f>
        <v>0</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b">
        <f t="shared" si="8"/>
        <v>0</v>
      </c>
      <c r="B138" s="89" t="b">
        <f t="shared" si="9"/>
        <v>0</v>
      </c>
      <c r="C138" s="89" t="b">
        <f>IF(ACCEPTED_CODES!$R$2=8,K138,(IF(ACCEPTED_CODES!$R$2=1,D138,(IF(ACCEPTED_CODES!$R$2=2,E138,(IF(ACCEPTED_CODES!$R$2=3,Species_by_Region!F138,(IF(ACCEPTED_CODES!$R$2=4,Species_by_Region!G138,(IF(ACCEPTED_CODES!$R$2=5,Species_by_Region!H138,(IF(ACCEPTED_CODES!$R$2=6,Species_by_Region!I138)))))))))))))</f>
        <v>0</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b">
        <f t="shared" si="8"/>
        <v>0</v>
      </c>
      <c r="B139" s="89" t="b">
        <f t="shared" si="9"/>
        <v>0</v>
      </c>
      <c r="C139" s="89" t="b">
        <f>IF(ACCEPTED_CODES!$R$2=8,K139,(IF(ACCEPTED_CODES!$R$2=1,D139,(IF(ACCEPTED_CODES!$R$2=2,E139,(IF(ACCEPTED_CODES!$R$2=3,Species_by_Region!F139,(IF(ACCEPTED_CODES!$R$2=4,Species_by_Region!G139,(IF(ACCEPTED_CODES!$R$2=5,Species_by_Region!H139,(IF(ACCEPTED_CODES!$R$2=6,Species_by_Region!I139)))))))))))))</f>
        <v>0</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b">
        <f t="shared" si="8"/>
        <v>0</v>
      </c>
      <c r="B140" s="89" t="b">
        <f t="shared" si="9"/>
        <v>0</v>
      </c>
      <c r="C140" s="89" t="b">
        <f>IF(ACCEPTED_CODES!$R$2=8,K140,(IF(ACCEPTED_CODES!$R$2=1,D140,(IF(ACCEPTED_CODES!$R$2=2,E140,(IF(ACCEPTED_CODES!$R$2=3,Species_by_Region!F140,(IF(ACCEPTED_CODES!$R$2=4,Species_by_Region!G140,(IF(ACCEPTED_CODES!$R$2=5,Species_by_Region!H140,(IF(ACCEPTED_CODES!$R$2=6,Species_by_Region!I140)))))))))))))</f>
        <v>0</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b">
        <f t="shared" si="8"/>
        <v>0</v>
      </c>
      <c r="B141" s="89" t="b">
        <f t="shared" si="9"/>
        <v>0</v>
      </c>
      <c r="C141" s="89" t="b">
        <f>IF(ACCEPTED_CODES!$R$2=8,K141,(IF(ACCEPTED_CODES!$R$2=1,D141,(IF(ACCEPTED_CODES!$R$2=2,E141,(IF(ACCEPTED_CODES!$R$2=3,Species_by_Region!F141,(IF(ACCEPTED_CODES!$R$2=4,Species_by_Region!G141,(IF(ACCEPTED_CODES!$R$2=5,Species_by_Region!H141,(IF(ACCEPTED_CODES!$R$2=6,Species_by_Region!I141)))))))))))))</f>
        <v>0</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b">
        <f t="shared" ref="A142:A161" si="16">B142</f>
        <v>0</v>
      </c>
      <c r="B142" s="89" t="b">
        <f t="shared" ref="B142:B161" si="17">IF(C142=0,"",C142)</f>
        <v>0</v>
      </c>
      <c r="C142" s="89" t="b">
        <f>IF(ACCEPTED_CODES!$R$2=8,K142,(IF(ACCEPTED_CODES!$R$2=1,D142,(IF(ACCEPTED_CODES!$R$2=2,E142,(IF(ACCEPTED_CODES!$R$2=3,Species_by_Region!F142,(IF(ACCEPTED_CODES!$R$2=4,Species_by_Region!G142,(IF(ACCEPTED_CODES!$R$2=5,Species_by_Region!H142,(IF(ACCEPTED_CODES!$R$2=6,Species_by_Region!I142)))))))))))))</f>
        <v>0</v>
      </c>
      <c r="E142" s="89" t="s">
        <v>164</v>
      </c>
      <c r="G142" s="89" t="str">
        <f t="shared" si="13"/>
        <v>tabr</v>
      </c>
      <c r="I142" s="89" t="str">
        <f t="shared" si="14"/>
        <v>myth</v>
      </c>
      <c r="K142" s="89" t="str">
        <f t="shared" si="15"/>
        <v>mylu</v>
      </c>
    </row>
    <row r="143" spans="1:11" x14ac:dyDescent="0.3">
      <c r="A143" s="89" t="b">
        <f t="shared" si="16"/>
        <v>0</v>
      </c>
      <c r="B143" s="89" t="b">
        <f t="shared" si="17"/>
        <v>0</v>
      </c>
      <c r="C143" s="89" t="b">
        <f>IF(ACCEPTED_CODES!$R$2=8,K143,(IF(ACCEPTED_CODES!$R$2=1,D143,(IF(ACCEPTED_CODES!$R$2=2,E143,(IF(ACCEPTED_CODES!$R$2=3,Species_by_Region!F143,(IF(ACCEPTED_CODES!$R$2=4,Species_by_Region!G143,(IF(ACCEPTED_CODES!$R$2=5,Species_by_Region!H143,(IF(ACCEPTED_CODES!$R$2=6,Species_by_Region!I143)))))))))))))</f>
        <v>0</v>
      </c>
      <c r="E143" s="89" t="s">
        <v>165</v>
      </c>
      <c r="G143" s="89" t="s">
        <v>2013</v>
      </c>
      <c r="I143" s="89" t="s">
        <v>2018</v>
      </c>
      <c r="K143" s="89" t="str">
        <f t="shared" si="15"/>
        <v>myme</v>
      </c>
    </row>
    <row r="144" spans="1:11" x14ac:dyDescent="0.3">
      <c r="A144" s="89" t="b">
        <f t="shared" si="16"/>
        <v>0</v>
      </c>
      <c r="B144" s="89" t="b">
        <f t="shared" si="17"/>
        <v>0</v>
      </c>
      <c r="C144" s="89" t="b">
        <f>IF(ACCEPTED_CODES!$R$2=8,K144,(IF(ACCEPTED_CODES!$R$2=1,D144,(IF(ACCEPTED_CODES!$R$2=2,E144,(IF(ACCEPTED_CODES!$R$2=3,Species_by_Region!F144,(IF(ACCEPTED_CODES!$R$2=4,Species_by_Region!G144,(IF(ACCEPTED_CODES!$R$2=5,Species_by_Region!H144,(IF(ACCEPTED_CODES!$R$2=6,Species_by_Region!I144)))))))))))))</f>
        <v>0</v>
      </c>
      <c r="E144" s="89" t="s">
        <v>262</v>
      </c>
      <c r="G144" s="89" t="str">
        <f>LOWER(G119)</f>
        <v>unkn</v>
      </c>
      <c r="I144" s="89" t="str">
        <f t="shared" ref="I144:I155" si="18">LOWER(I115)</f>
        <v>myve</v>
      </c>
      <c r="K144" s="89" t="str">
        <f t="shared" si="15"/>
        <v>myoc</v>
      </c>
    </row>
    <row r="145" spans="1:11" x14ac:dyDescent="0.3">
      <c r="A145" s="89" t="b">
        <f t="shared" si="16"/>
        <v>0</v>
      </c>
      <c r="B145" s="89" t="b">
        <f t="shared" si="17"/>
        <v>0</v>
      </c>
      <c r="C145" s="89" t="b">
        <f>IF(ACCEPTED_CODES!$R$2=8,K145,(IF(ACCEPTED_CODES!$R$2=1,D145,(IF(ACCEPTED_CODES!$R$2=2,E145,(IF(ACCEPTED_CODES!$R$2=3,Species_by_Region!F145,(IF(ACCEPTED_CODES!$R$2=4,Species_by_Region!G145,(IF(ACCEPTED_CODES!$R$2=5,Species_by_Region!H145,(IF(ACCEPTED_CODES!$R$2=6,Species_by_Region!I145)))))))))))))</f>
        <v>0</v>
      </c>
      <c r="E145" s="89" t="s">
        <v>2435</v>
      </c>
      <c r="G145" s="89" t="str">
        <f>LOWER(G120)</f>
        <v>unmy</v>
      </c>
      <c r="I145" s="89" t="str">
        <f t="shared" si="18"/>
        <v>myvo</v>
      </c>
      <c r="K145" s="89" t="str">
        <f t="shared" si="15"/>
        <v>myth</v>
      </c>
    </row>
    <row r="146" spans="1:11" x14ac:dyDescent="0.3">
      <c r="A146" s="89" t="b">
        <f t="shared" si="16"/>
        <v>0</v>
      </c>
      <c r="B146" s="89" t="b">
        <f t="shared" si="17"/>
        <v>0</v>
      </c>
      <c r="C146" s="89" t="b">
        <f>IF(ACCEPTED_CODES!$R$2=8,K146,(IF(ACCEPTED_CODES!$R$2=1,D146,(IF(ACCEPTED_CODES!$R$2=2,E146,(IF(ACCEPTED_CODES!$R$2=3,Species_by_Region!F146,(IF(ACCEPTED_CODES!$R$2=4,Species_by_Region!G146,(IF(ACCEPTED_CODES!$R$2=5,Species_by_Region!H146,(IF(ACCEPTED_CODES!$R$2=6,Species_by_Region!I146)))))))))))))</f>
        <v>0</v>
      </c>
      <c r="E146" s="89" t="s">
        <v>2436</v>
      </c>
      <c r="G146" s="89" t="str">
        <f>LOWER(G121)</f>
        <v>unla</v>
      </c>
      <c r="I146" s="89" t="str">
        <f t="shared" si="18"/>
        <v>myyu</v>
      </c>
      <c r="K146" s="89" t="str">
        <f t="shared" si="15"/>
        <v>myvo</v>
      </c>
    </row>
    <row r="147" spans="1:11" x14ac:dyDescent="0.3">
      <c r="A147" s="89" t="b">
        <f t="shared" si="16"/>
        <v>0</v>
      </c>
      <c r="B147" s="89" t="b">
        <f t="shared" si="17"/>
        <v>0</v>
      </c>
      <c r="C147" s="89" t="b">
        <f>IF(ACCEPTED_CODES!$R$2=8,K147,(IF(ACCEPTED_CODES!$R$2=1,D147,(IF(ACCEPTED_CODES!$R$2=2,E147,(IF(ACCEPTED_CODES!$R$2=3,Species_by_Region!F147,(IF(ACCEPTED_CODES!$R$2=4,Species_by_Region!G147,(IF(ACCEPTED_CODES!$R$2=5,Species_by_Region!H147,(IF(ACCEPTED_CODES!$R$2=6,Species_by_Region!I147)))))))))))))</f>
        <v>0</v>
      </c>
      <c r="E147" s="89" t="s">
        <v>422</v>
      </c>
      <c r="G147" s="89" t="str">
        <f>LOWER(G122)</f>
        <v>nobats</v>
      </c>
      <c r="I147" s="89" t="str">
        <f t="shared" si="18"/>
        <v>nyhu</v>
      </c>
      <c r="K147" s="89" t="str">
        <f t="shared" si="15"/>
        <v>myyu</v>
      </c>
    </row>
    <row r="148" spans="1:11" x14ac:dyDescent="0.3">
      <c r="A148" s="89" t="b">
        <f t="shared" si="16"/>
        <v>0</v>
      </c>
      <c r="B148" s="89" t="b">
        <f t="shared" si="17"/>
        <v>0</v>
      </c>
      <c r="C148" s="89" t="b">
        <f>IF(ACCEPTED_CODES!$R$2=8,K148,(IF(ACCEPTED_CODES!$R$2=1,D148,(IF(ACCEPTED_CODES!$R$2=2,E148,(IF(ACCEPTED_CODES!$R$2=3,Species_by_Region!F148,(IF(ACCEPTED_CODES!$R$2=4,Species_by_Region!G148,(IF(ACCEPTED_CODES!$R$2=5,Species_by_Region!H148,(IF(ACCEPTED_CODES!$R$2=6,Species_by_Region!I148)))))))))))))</f>
        <v>0</v>
      </c>
      <c r="E148" s="89" t="s">
        <v>2437</v>
      </c>
      <c r="I148" s="89" t="str">
        <f t="shared" si="18"/>
        <v>nyma</v>
      </c>
      <c r="K148" s="89" t="str">
        <f t="shared" si="15"/>
        <v>nyfe</v>
      </c>
    </row>
    <row r="149" spans="1:11" x14ac:dyDescent="0.3">
      <c r="A149" s="89" t="b">
        <f t="shared" si="16"/>
        <v>0</v>
      </c>
      <c r="B149" s="89" t="b">
        <f t="shared" si="17"/>
        <v>0</v>
      </c>
      <c r="C149" s="89" t="b">
        <f>IF(ACCEPTED_CODES!$R$2=8,K149,(IF(ACCEPTED_CODES!$R$2=1,D149,(IF(ACCEPTED_CODES!$R$2=2,E149,(IF(ACCEPTED_CODES!$R$2=3,Species_by_Region!F149,(IF(ACCEPTED_CODES!$R$2=4,Species_by_Region!G149,(IF(ACCEPTED_CODES!$R$2=5,Species_by_Region!H149,(IF(ACCEPTED_CODES!$R$2=6,Species_by_Region!I149)))))))))))))</f>
        <v>0</v>
      </c>
      <c r="E149" s="89" t="s">
        <v>423</v>
      </c>
      <c r="I149" s="89" t="str">
        <f t="shared" si="18"/>
        <v>pahe</v>
      </c>
      <c r="K149" s="89" t="str">
        <f t="shared" si="15"/>
        <v>nyma</v>
      </c>
    </row>
    <row r="150" spans="1:11" x14ac:dyDescent="0.3">
      <c r="A150" s="89" t="b">
        <f t="shared" si="16"/>
        <v>0</v>
      </c>
      <c r="B150" s="89" t="b">
        <f t="shared" si="17"/>
        <v>0</v>
      </c>
      <c r="C150" s="89" t="b">
        <f>IF(ACCEPTED_CODES!$R$2=8,K150,(IF(ACCEPTED_CODES!$R$2=1,D150,(IF(ACCEPTED_CODES!$R$2=2,E150,(IF(ACCEPTED_CODES!$R$2=3,Species_by_Region!F150,(IF(ACCEPTED_CODES!$R$2=4,Species_by_Region!G150,(IF(ACCEPTED_CODES!$R$2=5,Species_by_Region!H150,(IF(ACCEPTED_CODES!$R$2=6,Species_by_Region!I150)))))))))))))</f>
        <v>0</v>
      </c>
      <c r="E150" s="89" t="s">
        <v>2438</v>
      </c>
      <c r="I150" s="89" t="str">
        <f t="shared" si="18"/>
        <v>pesu</v>
      </c>
      <c r="K150" s="89" t="str">
        <f>LOWER(K121)</f>
        <v>pahe</v>
      </c>
    </row>
    <row r="151" spans="1:11" x14ac:dyDescent="0.3">
      <c r="A151" s="89" t="b">
        <f t="shared" si="16"/>
        <v>0</v>
      </c>
      <c r="B151" s="89" t="b">
        <f t="shared" si="17"/>
        <v>0</v>
      </c>
      <c r="C151" s="89" t="b">
        <f>IF(ACCEPTED_CODES!$R$2=8,K151,(IF(ACCEPTED_CODES!$R$2=1,D151,(IF(ACCEPTED_CODES!$R$2=2,E151,(IF(ACCEPTED_CODES!$R$2=3,Species_by_Region!F151,(IF(ACCEPTED_CODES!$R$2=4,Species_by_Region!G151,(IF(ACCEPTED_CODES!$R$2=5,Species_by_Region!H151,(IF(ACCEPTED_CODES!$R$2=6,Species_by_Region!I151)))))))))))))</f>
        <v>0</v>
      </c>
      <c r="E151" s="89" t="s">
        <v>2439</v>
      </c>
      <c r="I151" s="89" t="str">
        <f t="shared" si="18"/>
        <v>tabr</v>
      </c>
      <c r="K151" s="89" t="str">
        <f t="shared" si="15"/>
        <v>tabr</v>
      </c>
    </row>
    <row r="152" spans="1:11" x14ac:dyDescent="0.3">
      <c r="A152" s="89" t="b">
        <f t="shared" si="16"/>
        <v>0</v>
      </c>
      <c r="B152" s="89" t="b">
        <f t="shared" si="17"/>
        <v>0</v>
      </c>
      <c r="C152" s="89" t="b">
        <f>IF(ACCEPTED_CODES!$R$2=8,K152,(IF(ACCEPTED_CODES!$R$2=1,D152,(IF(ACCEPTED_CODES!$R$2=2,E152,(IF(ACCEPTED_CODES!$R$2=3,Species_by_Region!F152,(IF(ACCEPTED_CODES!$R$2=4,Species_by_Region!G152,(IF(ACCEPTED_CODES!$R$2=5,Species_by_Region!H152,(IF(ACCEPTED_CODES!$R$2=6,Species_by_Region!I152)))))))))))))</f>
        <v>0</v>
      </c>
      <c r="E152" s="89" t="s">
        <v>2440</v>
      </c>
      <c r="I152" s="89" t="str">
        <f t="shared" si="18"/>
        <v>unkn</v>
      </c>
      <c r="K152" s="89" t="str">
        <f>LOWER(K123)</f>
        <v>unkn</v>
      </c>
    </row>
    <row r="153" spans="1:11" x14ac:dyDescent="0.3">
      <c r="A153" s="89" t="b">
        <f t="shared" si="16"/>
        <v>0</v>
      </c>
      <c r="B153" s="89" t="b">
        <f t="shared" si="17"/>
        <v>0</v>
      </c>
      <c r="C153" s="89" t="b">
        <f>IF(ACCEPTED_CODES!$R$2=8,K153,(IF(ACCEPTED_CODES!$R$2=1,D153,(IF(ACCEPTED_CODES!$R$2=2,E153,(IF(ACCEPTED_CODES!$R$2=3,Species_by_Region!F153,(IF(ACCEPTED_CODES!$R$2=4,Species_by_Region!G153,(IF(ACCEPTED_CODES!$R$2=5,Species_by_Region!H153,(IF(ACCEPTED_CODES!$R$2=6,Species_by_Region!I153)))))))))))))</f>
        <v>0</v>
      </c>
      <c r="E153" s="89" t="s">
        <v>2441</v>
      </c>
      <c r="I153" s="89" t="str">
        <f t="shared" si="18"/>
        <v>unmy</v>
      </c>
      <c r="K153" s="89" t="str">
        <f t="shared" si="15"/>
        <v>unmy</v>
      </c>
    </row>
    <row r="154" spans="1:11" x14ac:dyDescent="0.3">
      <c r="A154" s="89" t="b">
        <f t="shared" si="16"/>
        <v>0</v>
      </c>
      <c r="B154" s="89" t="b">
        <f t="shared" si="17"/>
        <v>0</v>
      </c>
      <c r="C154" s="89" t="b">
        <f>IF(ACCEPTED_CODES!$R$2=8,K154,(IF(ACCEPTED_CODES!$R$2=1,D154,(IF(ACCEPTED_CODES!$R$2=2,E154,(IF(ACCEPTED_CODES!$R$2=3,Species_by_Region!F154,(IF(ACCEPTED_CODES!$R$2=4,Species_by_Region!G154,(IF(ACCEPTED_CODES!$R$2=5,Species_by_Region!H154,(IF(ACCEPTED_CODES!$R$2=6,Species_by_Region!I154)))))))))))))</f>
        <v>0</v>
      </c>
      <c r="E154" s="89" t="s">
        <v>424</v>
      </c>
      <c r="I154" s="89" t="str">
        <f t="shared" si="18"/>
        <v>unla</v>
      </c>
      <c r="K154" s="89" t="str">
        <f>LOWER(K125)</f>
        <v>unla</v>
      </c>
    </row>
    <row r="155" spans="1:11" x14ac:dyDescent="0.3">
      <c r="A155" s="89" t="b">
        <f t="shared" si="16"/>
        <v>0</v>
      </c>
      <c r="B155" s="89" t="b">
        <f t="shared" si="17"/>
        <v>0</v>
      </c>
      <c r="C155" s="89" t="b">
        <f>IF(ACCEPTED_CODES!$R$2=8,K155,(IF(ACCEPTED_CODES!$R$2=1,D155,(IF(ACCEPTED_CODES!$R$2=2,E155,(IF(ACCEPTED_CODES!$R$2=3,Species_by_Region!F155,(IF(ACCEPTED_CODES!$R$2=4,Species_by_Region!G155,(IF(ACCEPTED_CODES!$R$2=5,Species_by_Region!H155,(IF(ACCEPTED_CODES!$R$2=6,Species_by_Region!I155)))))))))))))</f>
        <v>0</v>
      </c>
      <c r="E155" s="89" t="s">
        <v>2442</v>
      </c>
      <c r="I155" s="89" t="str">
        <f t="shared" si="18"/>
        <v>nobats</v>
      </c>
      <c r="K155" s="89" t="str">
        <f>LOWER(K126)</f>
        <v>nobats</v>
      </c>
    </row>
    <row r="156" spans="1:11" x14ac:dyDescent="0.3">
      <c r="A156" s="89" t="b">
        <f t="shared" si="16"/>
        <v>0</v>
      </c>
      <c r="B156" s="89" t="b">
        <f t="shared" si="17"/>
        <v>0</v>
      </c>
      <c r="C156" s="89" t="b">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b">
        <f t="shared" si="16"/>
        <v>0</v>
      </c>
      <c r="B157" s="89" t="b">
        <f t="shared" si="17"/>
        <v>0</v>
      </c>
      <c r="C157" s="89" t="b">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b">
        <f t="shared" si="16"/>
        <v>0</v>
      </c>
      <c r="B158" s="89" t="b">
        <f t="shared" si="17"/>
        <v>0</v>
      </c>
      <c r="C158" s="89" t="b">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b">
        <f t="shared" si="16"/>
        <v>0</v>
      </c>
      <c r="B159" s="89" t="b">
        <f t="shared" si="17"/>
        <v>0</v>
      </c>
      <c r="C159" s="89" t="b">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b">
        <f t="shared" si="16"/>
        <v>0</v>
      </c>
      <c r="B160" s="89" t="b">
        <f t="shared" si="17"/>
        <v>0</v>
      </c>
      <c r="C160" s="89" t="b">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b">
        <f t="shared" si="16"/>
        <v>0</v>
      </c>
      <c r="B161" s="89" t="b">
        <f t="shared" si="17"/>
        <v>0</v>
      </c>
      <c r="C161" s="89" t="b">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b">
        <f t="shared" ref="A162:A185" si="19">B162</f>
        <v>0</v>
      </c>
      <c r="B162" s="89" t="b">
        <f t="shared" ref="B162:B185" si="20">IF(C162=0,"",C162)</f>
        <v>0</v>
      </c>
      <c r="C162" s="89" t="b">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b">
        <f t="shared" si="19"/>
        <v>0</v>
      </c>
      <c r="B163" s="89" t="b">
        <f t="shared" si="20"/>
        <v>0</v>
      </c>
      <c r="C163" s="89" t="b">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b">
        <f t="shared" si="19"/>
        <v>0</v>
      </c>
      <c r="B164" s="89" t="b">
        <f t="shared" si="20"/>
        <v>0</v>
      </c>
      <c r="C164" s="89" t="b">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b">
        <f t="shared" si="19"/>
        <v>0</v>
      </c>
      <c r="B165" s="89" t="b">
        <f t="shared" si="20"/>
        <v>0</v>
      </c>
      <c r="C165" s="89" t="b">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b">
        <f t="shared" si="19"/>
        <v>0</v>
      </c>
      <c r="B166" s="89" t="b">
        <f t="shared" si="20"/>
        <v>0</v>
      </c>
      <c r="C166" s="89" t="b">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b">
        <f t="shared" si="19"/>
        <v>0</v>
      </c>
      <c r="B167" s="89" t="b">
        <f t="shared" si="20"/>
        <v>0</v>
      </c>
      <c r="C167" s="89" t="b">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b">
        <f t="shared" si="19"/>
        <v>0</v>
      </c>
      <c r="B168" s="89" t="b">
        <f t="shared" si="20"/>
        <v>0</v>
      </c>
      <c r="C168" s="89" t="b">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b">
        <f t="shared" si="19"/>
        <v>0</v>
      </c>
      <c r="B169" s="89" t="b">
        <f t="shared" si="20"/>
        <v>0</v>
      </c>
      <c r="C169" s="89" t="b">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b">
        <f t="shared" si="19"/>
        <v>0</v>
      </c>
      <c r="B170" s="89" t="b">
        <f t="shared" si="20"/>
        <v>0</v>
      </c>
      <c r="C170" s="89" t="b">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b">
        <f t="shared" si="19"/>
        <v>0</v>
      </c>
      <c r="B171" s="89" t="b">
        <f t="shared" si="20"/>
        <v>0</v>
      </c>
      <c r="C171" s="89" t="b">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b">
        <f t="shared" si="19"/>
        <v>0</v>
      </c>
      <c r="B172" s="89" t="b">
        <f t="shared" si="20"/>
        <v>0</v>
      </c>
      <c r="C172" s="89" t="b">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b">
        <f t="shared" si="19"/>
        <v>0</v>
      </c>
      <c r="B173" s="89" t="b">
        <f t="shared" si="20"/>
        <v>0</v>
      </c>
      <c r="C173" s="89" t="b">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b">
        <f t="shared" si="19"/>
        <v>0</v>
      </c>
      <c r="B174" s="89" t="b">
        <f t="shared" si="20"/>
        <v>0</v>
      </c>
      <c r="C174" s="89" t="b">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b">
        <f t="shared" si="19"/>
        <v>0</v>
      </c>
      <c r="B175" s="89" t="b">
        <f t="shared" si="20"/>
        <v>0</v>
      </c>
      <c r="C175" s="89" t="b">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b">
        <f t="shared" si="19"/>
        <v>0</v>
      </c>
      <c r="B176" s="89" t="b">
        <f t="shared" si="20"/>
        <v>0</v>
      </c>
      <c r="C176" s="89" t="b">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b">
        <f t="shared" si="19"/>
        <v>0</v>
      </c>
      <c r="B177" s="89" t="b">
        <f t="shared" si="20"/>
        <v>0</v>
      </c>
      <c r="C177" s="89" t="b">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b">
        <f t="shared" si="19"/>
        <v>0</v>
      </c>
      <c r="B178" s="89" t="b">
        <f t="shared" si="20"/>
        <v>0</v>
      </c>
      <c r="C178" s="89" t="b">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b">
        <f t="shared" si="19"/>
        <v>0</v>
      </c>
      <c r="B179" s="89" t="b">
        <f t="shared" si="20"/>
        <v>0</v>
      </c>
      <c r="C179" s="89" t="b">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b">
        <f t="shared" si="19"/>
        <v>0</v>
      </c>
      <c r="B180" s="89" t="b">
        <f t="shared" si="20"/>
        <v>0</v>
      </c>
      <c r="C180" s="89" t="b">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b">
        <f t="shared" si="19"/>
        <v>0</v>
      </c>
      <c r="B181" s="89" t="b">
        <f t="shared" si="20"/>
        <v>0</v>
      </c>
      <c r="C181" s="89" t="b">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b">
        <f t="shared" si="19"/>
        <v>0</v>
      </c>
      <c r="B182" s="89" t="b">
        <f t="shared" si="20"/>
        <v>0</v>
      </c>
      <c r="C182" s="89" t="b">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b">
        <f t="shared" si="19"/>
        <v>0</v>
      </c>
      <c r="B183" s="89" t="b">
        <f t="shared" si="20"/>
        <v>0</v>
      </c>
      <c r="C183" s="89" t="b">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b">
        <f t="shared" si="19"/>
        <v>0</v>
      </c>
      <c r="B184" s="89" t="b">
        <f t="shared" si="20"/>
        <v>0</v>
      </c>
      <c r="C184" s="89" t="b">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b">
        <f t="shared" si="19"/>
        <v>0</v>
      </c>
      <c r="B185" s="89" t="b">
        <f t="shared" si="20"/>
        <v>0</v>
      </c>
      <c r="C185" s="89" t="b">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b">
        <f t="shared" ref="A186:A191" si="21">B186</f>
        <v>0</v>
      </c>
      <c r="B186" s="89" t="b">
        <f t="shared" ref="B186:B191" si="22">IF(C186=0,"",C186)</f>
        <v>0</v>
      </c>
      <c r="C186" s="89" t="b">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b">
        <f t="shared" si="21"/>
        <v>0</v>
      </c>
      <c r="B187" s="89" t="b">
        <f t="shared" si="22"/>
        <v>0</v>
      </c>
      <c r="C187" s="89" t="b">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b">
        <f t="shared" si="21"/>
        <v>0</v>
      </c>
      <c r="B188" s="89" t="b">
        <f t="shared" si="22"/>
        <v>0</v>
      </c>
      <c r="C188" s="89" t="b">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b">
        <f t="shared" si="21"/>
        <v>0</v>
      </c>
      <c r="B189" s="89" t="b">
        <f t="shared" si="22"/>
        <v>0</v>
      </c>
      <c r="C189" s="89" t="b">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b">
        <f t="shared" si="21"/>
        <v>0</v>
      </c>
      <c r="B190" s="89" t="b">
        <f t="shared" si="22"/>
        <v>0</v>
      </c>
      <c r="C190" s="89" t="b">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b">
        <f t="shared" si="21"/>
        <v>0</v>
      </c>
      <c r="B191" s="89" t="b">
        <f t="shared" si="22"/>
        <v>0</v>
      </c>
      <c r="C191" s="89" t="b">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Alaska</v>
      </c>
      <c r="B3" s="157" t="str">
        <f>IF(A3=0,"",A3)</f>
        <v>Alaska</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f>VLOOKUP((CONCATENATE("Region_",ACCEPTED_CODES!$R$2)),States!$C$26:$Q$33,3)</f>
        <v>0</v>
      </c>
      <c r="B4" s="210" t="str">
        <f t="shared" ref="B4:B16" si="0">IF(A4=0,"",A4)</f>
        <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f>VLOOKUP((CONCATENATE("Region_",ACCEPTED_CODES!$R$2)),States!$C$26:$Q$33,4)</f>
        <v>0</v>
      </c>
      <c r="B5" s="210" t="str">
        <f t="shared" si="0"/>
        <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f>VLOOKUP((CONCATENATE("Region_",ACCEPTED_CODES!$R$2)),States!$C$26:$Q$33,5)</f>
        <v>0</v>
      </c>
      <c r="B6" s="210" t="str">
        <f t="shared" si="0"/>
        <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f>VLOOKUP((CONCATENATE("Region_",ACCEPTED_CODES!$R$2)),States!$C$26:$Q$33,6)</f>
        <v>0</v>
      </c>
      <c r="B7" s="210" t="str">
        <f t="shared" si="0"/>
        <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f>VLOOKUP((CONCATENATE("Region_",ACCEPTED_CODES!$R$2)),States!$C$26:$Q$33,7)</f>
        <v>0</v>
      </c>
      <c r="B8" s="210" t="str">
        <f t="shared" si="0"/>
        <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f>VLOOKUP((CONCATENATE("Region_",ACCEPTED_CODES!$R$2)),States!$C$26:$Q$33,8)</f>
        <v>0</v>
      </c>
      <c r="B9" s="210" t="str">
        <f t="shared" si="0"/>
        <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f>VLOOKUP((CONCATENATE("Region_",ACCEPTED_CODES!$R$2)),States!$C$26:$Q$33,9)</f>
        <v>0</v>
      </c>
      <c r="B10" s="210" t="str">
        <f t="shared" si="0"/>
        <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f>VLOOKUP((CONCATENATE("Region_",ACCEPTED_CODES!$R$2)),States!$C$26:$Q$33,10)</f>
        <v>0</v>
      </c>
      <c r="B11" s="210" t="str">
        <f t="shared" si="0"/>
        <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f>VLOOKUP((CONCATENATE("Region_",ACCEPTED_CODES!$R$2)),States!$C$26:$Q$33,11)</f>
        <v>0</v>
      </c>
      <c r="B12" s="210" t="str">
        <f t="shared" si="0"/>
        <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1</v>
      </c>
      <c r="B35" s="210">
        <f>VLOOKUP((CONCATENATE("LAT_",ACCEPTED_CODES!$R$2,"_max")),States!$F$34:$G$65,2,FALSE)</f>
        <v>1</v>
      </c>
      <c r="C35" s="210">
        <f>VLOOKUP((CONCATENATE("LONG_",ACCEPTED_CODES!$R$2,"_min")),States!$F$34:$G$65,2,FALSE)</f>
        <v>1</v>
      </c>
      <c r="D35" s="210">
        <f>VLOOKUP((CONCATENATE("LONG_",ACCEPTED_CODES!$R$2,"_max")),States!$F$34:$G$65,2,FALSE)</f>
        <v>1</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kdtIYl+TQMKAf/CwMBohhQgAefatJjZ0bZPobUIbYYoKTBux87naYGU5KEvjlfQJGHllcYsbB0eDXggk1Kz8fQ==" saltValue="Rs7ulrEYHEvG6EH2QeC3+Q=="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69" t="s">
        <v>392</v>
      </c>
      <c r="B1" s="356" t="s">
        <v>35</v>
      </c>
      <c r="C1" s="357"/>
      <c r="D1" s="357"/>
      <c r="E1" s="357"/>
      <c r="F1" s="357"/>
      <c r="G1" s="357"/>
      <c r="H1" s="357"/>
      <c r="I1" s="357"/>
      <c r="J1" s="357"/>
      <c r="K1" s="357"/>
      <c r="L1" s="357"/>
      <c r="M1" s="357"/>
      <c r="N1" s="357"/>
      <c r="O1" s="357"/>
      <c r="P1" s="357"/>
      <c r="Q1" s="358"/>
      <c r="R1" s="143"/>
      <c r="S1" s="372" t="s">
        <v>36</v>
      </c>
      <c r="T1" s="373"/>
      <c r="U1" s="373"/>
      <c r="V1" s="373"/>
      <c r="W1" s="374"/>
      <c r="X1" s="353" t="s">
        <v>20</v>
      </c>
      <c r="Y1" s="359" t="s">
        <v>2480</v>
      </c>
      <c r="Z1" s="364"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70"/>
      <c r="B2" s="385" t="s">
        <v>335</v>
      </c>
      <c r="C2" s="386"/>
      <c r="D2" s="386"/>
      <c r="E2" s="387"/>
      <c r="F2" s="388" t="s">
        <v>254</v>
      </c>
      <c r="G2" s="386"/>
      <c r="H2" s="386"/>
      <c r="I2" s="387"/>
      <c r="J2" s="367" t="s">
        <v>215</v>
      </c>
      <c r="K2" s="367" t="s">
        <v>2512</v>
      </c>
      <c r="L2" s="367" t="s">
        <v>2513</v>
      </c>
      <c r="M2" s="367" t="s">
        <v>296</v>
      </c>
      <c r="N2" s="367" t="s">
        <v>2517</v>
      </c>
      <c r="O2" s="367" t="s">
        <v>2514</v>
      </c>
      <c r="P2" s="381" t="s">
        <v>290</v>
      </c>
      <c r="Q2" s="375" t="s">
        <v>2477</v>
      </c>
      <c r="R2" s="362" t="s">
        <v>2481</v>
      </c>
      <c r="S2" s="377" t="s">
        <v>357</v>
      </c>
      <c r="T2" s="379" t="s">
        <v>2009</v>
      </c>
      <c r="U2" s="379" t="s">
        <v>209</v>
      </c>
      <c r="V2" s="379" t="s">
        <v>218</v>
      </c>
      <c r="W2" s="383" t="s">
        <v>219</v>
      </c>
      <c r="X2" s="354"/>
      <c r="Y2" s="360"/>
      <c r="Z2" s="365"/>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71"/>
      <c r="B3" s="146" t="s">
        <v>216</v>
      </c>
      <c r="C3" s="147" t="s">
        <v>274</v>
      </c>
      <c r="D3" s="147" t="s">
        <v>32</v>
      </c>
      <c r="E3" s="147" t="s">
        <v>214</v>
      </c>
      <c r="F3" s="147" t="s">
        <v>217</v>
      </c>
      <c r="G3" s="147" t="s">
        <v>31</v>
      </c>
      <c r="H3" s="147" t="s">
        <v>32</v>
      </c>
      <c r="I3" s="147" t="s">
        <v>214</v>
      </c>
      <c r="J3" s="368"/>
      <c r="K3" s="368"/>
      <c r="L3" s="368"/>
      <c r="M3" s="368"/>
      <c r="N3" s="368"/>
      <c r="O3" s="368"/>
      <c r="P3" s="382"/>
      <c r="Q3" s="376"/>
      <c r="R3" s="363"/>
      <c r="S3" s="378"/>
      <c r="T3" s="380"/>
      <c r="U3" s="380"/>
      <c r="V3" s="380"/>
      <c r="W3" s="384"/>
      <c r="X3" s="355"/>
      <c r="Y3" s="361"/>
      <c r="Z3" s="366"/>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4bvT0hSjRrRhtw9acjljVeGgZX3QJihmfVn2jI1SMds3g4nM532pzI1A+9Ycxn5XIfCtfflo9YTuD6OLQ3wX/w==" saltValue="bOGyXxWuMKA/+T3galifgQ==" spinCount="100000" sheet="1" formatCells="0" formatColumns="0" formatRows="0"/>
  <mergeCells count="22">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 ref="X1:X3"/>
    <mergeCell ref="B1:Q1"/>
    <mergeCell ref="Y1:Y3"/>
    <mergeCell ref="R2:R3"/>
    <mergeCell ref="Z1:Z3"/>
    <mergeCell ref="L2:L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LANO</v>
      </c>
      <c r="B3" s="13" t="str">
        <f>IF(ACCEPTED_CODES!V4=0,"",ACCEPTED_CODES!V4)</f>
        <v>Lasionycteris noctivagans</v>
      </c>
      <c r="C3" s="13" t="str">
        <f>IF(ACCEPTED_CODES!U4=0,"",ACCEPTED_CODES!U4)</f>
        <v>LANO</v>
      </c>
      <c r="D3" s="13" t="str">
        <f>IF(ACCEPTED_CODES!W4=0,"",ACCEPTED_CODES!W4)</f>
        <v>Silver-haired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MYCA</v>
      </c>
      <c r="B4" s="13" t="str">
        <f>IF(ACCEPTED_CODES!V5=0,"",ACCEPTED_CODES!V5)</f>
        <v>Myotis californicus</v>
      </c>
      <c r="C4" s="13" t="str">
        <f>IF(ACCEPTED_CODES!U5=0,"",ACCEPTED_CODES!U5)</f>
        <v>MYCA</v>
      </c>
      <c r="D4" s="13" t="str">
        <f>IF(ACCEPTED_CODES!W5=0,"",ACCEPTED_CODES!W5)</f>
        <v>California myotis</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MYKE</v>
      </c>
      <c r="B5" s="13" t="str">
        <f>IF(ACCEPTED_CODES!V6=0,"",ACCEPTED_CODES!V6)</f>
        <v>Myotis keenii</v>
      </c>
      <c r="C5" s="13" t="str">
        <f>IF(ACCEPTED_CODES!U6=0,"",ACCEPTED_CODES!U6)</f>
        <v>MYKE</v>
      </c>
      <c r="D5" s="13" t="str">
        <f>IF(ACCEPTED_CODES!W6=0,"",ACCEPTED_CODES!W6)</f>
        <v>Keen's myotis</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MYLU</v>
      </c>
      <c r="B6" s="13" t="str">
        <f>IF(ACCEPTED_CODES!V7=0,"",ACCEPTED_CODES!V7)</f>
        <v>Myotis lucifugus</v>
      </c>
      <c r="C6" s="13" t="str">
        <f>IF(ACCEPTED_CODES!U7=0,"",ACCEPTED_CODES!U7)</f>
        <v>MYLU</v>
      </c>
      <c r="D6" s="13" t="str">
        <f>IF(ACCEPTED_CODES!W7=0,"",ACCEPTED_CODES!W7)</f>
        <v>Little brown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
      </c>
      <c r="B7" s="13" t="str">
        <f>IF(ACCEPTED_CODES!V8=0,"",ACCEPTED_CODES!V8)</f>
        <v/>
      </c>
      <c r="C7" s="13" t="str">
        <f>IF(ACCEPTED_CODES!U8=0,"",ACCEPTED_CODES!U8)</f>
        <v/>
      </c>
      <c r="D7" s="13" t="str">
        <f>IF(ACCEPTED_CODES!W8=0,"",ACCEPTED_CODES!W8)</f>
        <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
      </c>
      <c r="B8" s="13" t="str">
        <f>IF(ACCEPTED_CODES!V9=0,"",ACCEPTED_CODES!V9)</f>
        <v/>
      </c>
      <c r="C8" s="13" t="str">
        <f>IF(ACCEPTED_CODES!U9=0,"",ACCEPTED_CODES!U9)</f>
        <v/>
      </c>
      <c r="D8" s="13" t="str">
        <f>IF(ACCEPTED_CODES!W9=0,"",ACCEPTED_CODES!W9)</f>
        <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
      </c>
      <c r="B9" s="13" t="str">
        <f>IF(ACCEPTED_CODES!V10=0,"",ACCEPTED_CODES!V10)</f>
        <v/>
      </c>
      <c r="C9" s="13" t="str">
        <f>IF(ACCEPTED_CODES!U10=0,"",ACCEPTED_CODES!U10)</f>
        <v/>
      </c>
      <c r="D9" s="13" t="str">
        <f>IF(ACCEPTED_CODES!W10=0,"",ACCEPTED_CODES!W10)</f>
        <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
      </c>
      <c r="B10" s="13" t="str">
        <f>IF(ACCEPTED_CODES!V11=0,"",ACCEPTED_CODES!V11)</f>
        <v/>
      </c>
      <c r="C10" s="13" t="str">
        <f>IF(ACCEPTED_CODES!U11=0,"",ACCEPTED_CODES!U11)</f>
        <v/>
      </c>
      <c r="D10" s="13" t="str">
        <f>IF(ACCEPTED_CODES!W11=0,"",ACCEPTED_CODES!W11)</f>
        <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
      </c>
      <c r="B11" s="13" t="str">
        <f>IF(ACCEPTED_CODES!V12=0,"",ACCEPTED_CODES!V12)</f>
        <v/>
      </c>
      <c r="C11" s="13" t="str">
        <f>IF(ACCEPTED_CODES!U12=0,"",ACCEPTED_CODES!U12)</f>
        <v/>
      </c>
      <c r="D11" s="13" t="str">
        <f>IF(ACCEPTED_CODES!W12=0,"",ACCEPTED_CODES!W12)</f>
        <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
      </c>
      <c r="B12" s="13" t="str">
        <f>IF(ACCEPTED_CODES!V13=0,"",ACCEPTED_CODES!V13)</f>
        <v/>
      </c>
      <c r="C12" s="13" t="str">
        <f>IF(ACCEPTED_CODES!U13=0,"",ACCEPTED_CODES!U13)</f>
        <v/>
      </c>
      <c r="D12" s="13" t="str">
        <f>IF(ACCEPTED_CODES!W13=0,"",ACCEPTED_CODES!W13)</f>
        <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
      </c>
      <c r="B13" s="13" t="str">
        <f>IF(ACCEPTED_CODES!V14=0,"",ACCEPTED_CODES!V14)</f>
        <v/>
      </c>
      <c r="C13" s="13" t="str">
        <f>IF(ACCEPTED_CODES!U14=0,"",ACCEPTED_CODES!U14)</f>
        <v/>
      </c>
      <c r="D13" s="13" t="str">
        <f>IF(ACCEPTED_CODES!W14=0,"",ACCEPTED_CODES!W14)</f>
        <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
      </c>
      <c r="B14" s="13" t="str">
        <f>IF(ACCEPTED_CODES!V15=0,"",ACCEPTED_CODES!V15)</f>
        <v/>
      </c>
      <c r="C14" s="13" t="str">
        <f>IF(ACCEPTED_CODES!U15=0,"",ACCEPTED_CODES!U15)</f>
        <v/>
      </c>
      <c r="D14" s="13" t="str">
        <f>IF(ACCEPTED_CODES!W15=0,"",ACCEPTED_CODES!W15)</f>
        <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
      </c>
      <c r="B15" s="13" t="str">
        <f>IF(ACCEPTED_CODES!V16=0,"",ACCEPTED_CODES!V16)</f>
        <v/>
      </c>
      <c r="C15" s="13" t="str">
        <f>IF(ACCEPTED_CODES!U16=0,"",ACCEPTED_CODES!U16)</f>
        <v/>
      </c>
      <c r="D15" s="13" t="str">
        <f>IF(ACCEPTED_CODES!W16=0,"",ACCEPTED_CODES!W16)</f>
        <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
      </c>
      <c r="B16" s="13" t="str">
        <f>IF(ACCEPTED_CODES!V17=0,"",ACCEPTED_CODES!V17)</f>
        <v/>
      </c>
      <c r="C16" s="13" t="str">
        <f>IF(ACCEPTED_CODES!U17=0,"",ACCEPTED_CODES!U17)</f>
        <v/>
      </c>
      <c r="D16" s="13" t="str">
        <f>IF(ACCEPTED_CODES!W17=0,"",ACCEPTED_CODES!W17)</f>
        <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
      </c>
      <c r="B17" s="13" t="str">
        <f>IF(ACCEPTED_CODES!V18=0,"",ACCEPTED_CODES!V18)</f>
        <v/>
      </c>
      <c r="C17" s="13" t="str">
        <f>IF(ACCEPTED_CODES!U18=0,"",ACCEPTED_CODES!U18)</f>
        <v/>
      </c>
      <c r="D17" s="13" t="str">
        <f>IF(ACCEPTED_CODES!W18=0,"",ACCEPTED_CODES!W18)</f>
        <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
      </c>
      <c r="B18" s="13" t="str">
        <f>IF(ACCEPTED_CODES!V19=0,"",ACCEPTED_CODES!V19)</f>
        <v/>
      </c>
      <c r="C18" s="13" t="str">
        <f>IF(ACCEPTED_CODES!U19=0,"",ACCEPTED_CODES!U19)</f>
        <v/>
      </c>
      <c r="D18" s="13" t="str">
        <f>IF(ACCEPTED_CODES!W19=0,"",ACCEPTED_CODES!W19)</f>
        <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
      </c>
      <c r="B19" s="13" t="str">
        <f>IF(ACCEPTED_CODES!V20=0,"",ACCEPTED_CODES!V20)</f>
        <v/>
      </c>
      <c r="C19" s="13" t="str">
        <f>IF(ACCEPTED_CODES!U20=0,"",ACCEPTED_CODES!U20)</f>
        <v/>
      </c>
      <c r="D19" s="13" t="str">
        <f>IF(ACCEPTED_CODES!W20=0,"",ACCEPTED_CODES!W20)</f>
        <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
      </c>
      <c r="B20" s="13" t="str">
        <f>IF(ACCEPTED_CODES!V21=0,"",ACCEPTED_CODES!V21)</f>
        <v/>
      </c>
      <c r="C20" s="13" t="str">
        <f>IF(ACCEPTED_CODES!U21=0,"",ACCEPTED_CODES!U21)</f>
        <v/>
      </c>
      <c r="D20" s="13" t="str">
        <f>IF(ACCEPTED_CODES!W21=0,"",ACCEPTED_CODES!W21)</f>
        <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
      </c>
      <c r="B21" s="13" t="str">
        <f>IF(ACCEPTED_CODES!V22=0,"",ACCEPTED_CODES!V22)</f>
        <v/>
      </c>
      <c r="C21" s="13" t="str">
        <f>IF(ACCEPTED_CODES!U22=0,"",ACCEPTED_CODES!U22)</f>
        <v/>
      </c>
      <c r="D21" s="13" t="str">
        <f>IF(ACCEPTED_CODES!W22=0,"",ACCEPTED_CODES!W22)</f>
        <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
      </c>
      <c r="B22" s="13" t="str">
        <f>IF(ACCEPTED_CODES!V23=0,"",ACCEPTED_CODES!V23)</f>
        <v/>
      </c>
      <c r="C22" s="13" t="str">
        <f>IF(ACCEPTED_CODES!U23=0,"",ACCEPTED_CODES!U23)</f>
        <v/>
      </c>
      <c r="D22" s="13" t="str">
        <f>IF(ACCEPTED_CODES!W23=0,"",ACCEPTED_CODES!W23)</f>
        <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
      </c>
      <c r="B23" s="13" t="str">
        <f>IF(ACCEPTED_CODES!V24=0,"",ACCEPTED_CODES!V24)</f>
        <v/>
      </c>
      <c r="C23" s="13" t="str">
        <f>IF(ACCEPTED_CODES!U24=0,"",ACCEPTED_CODES!U24)</f>
        <v/>
      </c>
      <c r="D23" s="13" t="str">
        <f>IF(ACCEPTED_CODES!W24=0,"",ACCEPTED_CODES!W24)</f>
        <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
      </c>
      <c r="B24" s="13" t="str">
        <f>IF(ACCEPTED_CODES!V25=0,"",ACCEPTED_CODES!V25)</f>
        <v/>
      </c>
      <c r="C24" s="13" t="str">
        <f>IF(ACCEPTED_CODES!U25=0,"",ACCEPTED_CODES!U25)</f>
        <v/>
      </c>
      <c r="D24" s="13" t="str">
        <f>IF(ACCEPTED_CODES!W25=0,"",ACCEPTED_CODES!W25)</f>
        <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
      </c>
      <c r="B25" s="13" t="str">
        <f>IF(ACCEPTED_CODES!V26=0,"",ACCEPTED_CODES!V26)</f>
        <v/>
      </c>
      <c r="C25" s="13" t="str">
        <f>IF(ACCEPTED_CODES!U26=0,"",ACCEPTED_CODES!U26)</f>
        <v/>
      </c>
      <c r="D25" s="13" t="str">
        <f>IF(ACCEPTED_CODES!W26=0,"",ACCEPTED_CODES!W26)</f>
        <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
      </c>
      <c r="B26" s="13" t="str">
        <f>IF(ACCEPTED_CODES!V27=0,"",ACCEPTED_CODES!V27)</f>
        <v/>
      </c>
      <c r="C26" s="13" t="str">
        <f>IF(ACCEPTED_CODES!U27=0,"",ACCEPTED_CODES!U27)</f>
        <v/>
      </c>
      <c r="D26" s="13" t="str">
        <f>IF(ACCEPTED_CODES!W27=0,"",ACCEPTED_CODES!W27)</f>
        <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
      </c>
      <c r="B27" s="13" t="str">
        <f>IF(ACCEPTED_CODES!V28=0,"",ACCEPTED_CODES!V28)</f>
        <v/>
      </c>
      <c r="C27" s="13" t="str">
        <f>IF(ACCEPTED_CODES!U28=0,"",ACCEPTED_CODES!U28)</f>
        <v/>
      </c>
      <c r="D27" s="13" t="str">
        <f>IF(ACCEPTED_CODES!W28=0,"",ACCEPTED_CODES!W28)</f>
        <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
      </c>
      <c r="B28" s="13" t="str">
        <f>IF(ACCEPTED_CODES!V29=0,"",ACCEPTED_CODES!V29)</f>
        <v/>
      </c>
      <c r="C28" s="13" t="str">
        <f>IF(ACCEPTED_CODES!U29=0,"",ACCEPTED_CODES!U29)</f>
        <v/>
      </c>
      <c r="D28" s="13" t="str">
        <f>IF(ACCEPTED_CODES!W29=0,"",ACCEPTED_CODES!W29)</f>
        <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
      </c>
      <c r="B29" s="13" t="str">
        <f>IF(ACCEPTED_CODES!V30=0,"",ACCEPTED_CODES!V30)</f>
        <v/>
      </c>
      <c r="C29" s="13" t="str">
        <f>IF(ACCEPTED_CODES!U30=0,"",ACCEPTED_CODES!U30)</f>
        <v/>
      </c>
      <c r="D29" s="13" t="str">
        <f>IF(ACCEPTED_CODES!W30=0,"",ACCEPTED_CODES!W30)</f>
        <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
      </c>
      <c r="B30" s="13" t="str">
        <f>IF(ACCEPTED_CODES!V31=0,"",ACCEPTED_CODES!V31)</f>
        <v/>
      </c>
      <c r="C30" s="13" t="str">
        <f>IF(ACCEPTED_CODES!U31=0,"",ACCEPTED_CODES!U31)</f>
        <v/>
      </c>
      <c r="D30" s="13" t="str">
        <f>IF(ACCEPTED_CODES!W31=0,"",ACCEPTED_CODES!W31)</f>
        <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
      </c>
      <c r="B31" s="13" t="str">
        <f>IF(ACCEPTED_CODES!V32=0,"",ACCEPTED_CODES!V32)</f>
        <v/>
      </c>
      <c r="C31" s="13" t="str">
        <f>IF(ACCEPTED_CODES!U32=0,"",ACCEPTED_CODES!U32)</f>
        <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2023-03-25T15:27:09Z</dcterms:modified>
</cp:coreProperties>
</file>